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Rekapitulace stavby" sheetId="1" r:id="rId1"/>
    <sheet name="SO 01 - Stavební část" sheetId="2" r:id="rId2"/>
  </sheets>
  <definedNames>
    <definedName name="_xlnm._FilterDatabase" localSheetId="1" hidden="1">'SO 01 - Stavební část'!$C$142:$K$659</definedName>
    <definedName name="_xlnm.Print_Titles" localSheetId="0">'Rekapitulace stavby'!$92:$92</definedName>
    <definedName name="_xlnm.Print_Titles" localSheetId="1">'SO 01 - Stavební část'!$142:$142</definedName>
    <definedName name="_xlnm.Print_Area" localSheetId="0">'Rekapitulace stavby'!$D$4:$AO$76,'Rekapitulace stavby'!$C$82:$AQ$96</definedName>
    <definedName name="_xlnm.Print_Area" localSheetId="1">'SO 01 - Stavební část'!$C$4:$J$76,'SO 01 - Stavební část'!$C$82:$J$124,'SO 01 - Stavební část'!$C$130:$K$659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"/>
  <c r="J36"/>
  <c r="AY95" i="1"/>
  <c r="J35" i="2"/>
  <c r="AX95" i="1"/>
  <c r="BI659" i="2"/>
  <c r="BH659"/>
  <c r="BG659"/>
  <c r="BF659"/>
  <c r="T659"/>
  <c r="T658"/>
  <c r="R659"/>
  <c r="R658"/>
  <c r="P659"/>
  <c r="P658"/>
  <c r="BI657"/>
  <c r="BH657"/>
  <c r="BG657"/>
  <c r="BF657"/>
  <c r="T657"/>
  <c r="R657"/>
  <c r="P657"/>
  <c r="BI656"/>
  <c r="BH656"/>
  <c r="BG656"/>
  <c r="BF656"/>
  <c r="T656"/>
  <c r="R656"/>
  <c r="P656"/>
  <c r="BI654"/>
  <c r="BH654"/>
  <c r="BG654"/>
  <c r="BF654"/>
  <c r="T654"/>
  <c r="R654"/>
  <c r="P654"/>
  <c r="BI653"/>
  <c r="BH653"/>
  <c r="BG653"/>
  <c r="BF653"/>
  <c r="T653"/>
  <c r="R653"/>
  <c r="P653"/>
  <c r="BI645"/>
  <c r="BH645"/>
  <c r="BG645"/>
  <c r="BF645"/>
  <c r="T645"/>
  <c r="R645"/>
  <c r="P645"/>
  <c r="BI639"/>
  <c r="BH639"/>
  <c r="BG639"/>
  <c r="BF639"/>
  <c r="T639"/>
  <c r="R639"/>
  <c r="R636" s="1"/>
  <c r="P639"/>
  <c r="BI637"/>
  <c r="BH637"/>
  <c r="BG637"/>
  <c r="BF637"/>
  <c r="T637"/>
  <c r="T636" s="1"/>
  <c r="R637"/>
  <c r="P637"/>
  <c r="P636" s="1"/>
  <c r="BI635"/>
  <c r="BH635"/>
  <c r="BG635"/>
  <c r="BF635"/>
  <c r="T635"/>
  <c r="R635"/>
  <c r="P635"/>
  <c r="BI633"/>
  <c r="BH633"/>
  <c r="BG633"/>
  <c r="BF633"/>
  <c r="T633"/>
  <c r="R633"/>
  <c r="P633"/>
  <c r="BI632"/>
  <c r="BH632"/>
  <c r="BG632"/>
  <c r="BF632"/>
  <c r="T632"/>
  <c r="R632"/>
  <c r="P632"/>
  <c r="BI630"/>
  <c r="BH630"/>
  <c r="BG630"/>
  <c r="BF630"/>
  <c r="T630"/>
  <c r="R630"/>
  <c r="P630"/>
  <c r="BI629"/>
  <c r="BH629"/>
  <c r="BG629"/>
  <c r="BF629"/>
  <c r="T629"/>
  <c r="R629"/>
  <c r="P629"/>
  <c r="BI628"/>
  <c r="BH628"/>
  <c r="BG628"/>
  <c r="BF628"/>
  <c r="T628"/>
  <c r="R628"/>
  <c r="P628"/>
  <c r="BI626"/>
  <c r="BH626"/>
  <c r="BG626"/>
  <c r="BF626"/>
  <c r="T626"/>
  <c r="R626"/>
  <c r="P626"/>
  <c r="BI624"/>
  <c r="BH624"/>
  <c r="BG624"/>
  <c r="BF624"/>
  <c r="T624"/>
  <c r="R624"/>
  <c r="P624"/>
  <c r="BI616"/>
  <c r="BH616"/>
  <c r="BG616"/>
  <c r="BF616"/>
  <c r="T616"/>
  <c r="R616"/>
  <c r="P616"/>
  <c r="BI607"/>
  <c r="BH607"/>
  <c r="BG607"/>
  <c r="BF607"/>
  <c r="T607"/>
  <c r="R607"/>
  <c r="P607"/>
  <c r="BI605"/>
  <c r="BH605"/>
  <c r="BG605"/>
  <c r="BF605"/>
  <c r="T605"/>
  <c r="R605"/>
  <c r="P605"/>
  <c r="BI603"/>
  <c r="BH603"/>
  <c r="BG603"/>
  <c r="BF603"/>
  <c r="T603"/>
  <c r="R603"/>
  <c r="P603"/>
  <c r="BI602"/>
  <c r="BH602"/>
  <c r="BG602"/>
  <c r="BF602"/>
  <c r="T602"/>
  <c r="R602"/>
  <c r="P602"/>
  <c r="BI594"/>
  <c r="BH594"/>
  <c r="BG594"/>
  <c r="BF594"/>
  <c r="T594"/>
  <c r="R594"/>
  <c r="P594"/>
  <c r="BI592"/>
  <c r="BH592"/>
  <c r="BG592"/>
  <c r="BF592"/>
  <c r="T592"/>
  <c r="R592"/>
  <c r="P592"/>
  <c r="BI591"/>
  <c r="BH591"/>
  <c r="BG591"/>
  <c r="BF591"/>
  <c r="T591"/>
  <c r="R591"/>
  <c r="P591"/>
  <c r="BI590"/>
  <c r="BH590"/>
  <c r="BG590"/>
  <c r="BF590"/>
  <c r="T590"/>
  <c r="R590"/>
  <c r="P590"/>
  <c r="BI588"/>
  <c r="BH588"/>
  <c r="BG588"/>
  <c r="BF588"/>
  <c r="T588"/>
  <c r="R588"/>
  <c r="P588"/>
  <c r="BI587"/>
  <c r="BH587"/>
  <c r="BG587"/>
  <c r="BF587"/>
  <c r="T587"/>
  <c r="R587"/>
  <c r="P587"/>
  <c r="BI583"/>
  <c r="BH583"/>
  <c r="BG583"/>
  <c r="BF583"/>
  <c r="T583"/>
  <c r="R583"/>
  <c r="P583"/>
  <c r="BI582"/>
  <c r="BH582"/>
  <c r="BG582"/>
  <c r="BF582"/>
  <c r="T582"/>
  <c r="R582"/>
  <c r="P582"/>
  <c r="BI576"/>
  <c r="BH576"/>
  <c r="BG576"/>
  <c r="BF576"/>
  <c r="T576"/>
  <c r="R576"/>
  <c r="P576"/>
  <c r="BI575"/>
  <c r="BH575"/>
  <c r="BG575"/>
  <c r="BF575"/>
  <c r="T575"/>
  <c r="R575"/>
  <c r="P575"/>
  <c r="BI574"/>
  <c r="BH574"/>
  <c r="BG574"/>
  <c r="BF574"/>
  <c r="T574"/>
  <c r="R574"/>
  <c r="P574"/>
  <c r="BI573"/>
  <c r="BH573"/>
  <c r="BG573"/>
  <c r="BF573"/>
  <c r="T573"/>
  <c r="R573"/>
  <c r="P573"/>
  <c r="BI572"/>
  <c r="BH572"/>
  <c r="BG572"/>
  <c r="BF572"/>
  <c r="T572"/>
  <c r="R572"/>
  <c r="P572"/>
  <c r="BI571"/>
  <c r="BH571"/>
  <c r="BG571"/>
  <c r="BF571"/>
  <c r="T571"/>
  <c r="R571"/>
  <c r="P571"/>
  <c r="BI570"/>
  <c r="BH570"/>
  <c r="BG570"/>
  <c r="BF570"/>
  <c r="T570"/>
  <c r="R570"/>
  <c r="P570"/>
  <c r="BI569"/>
  <c r="BH569"/>
  <c r="BG569"/>
  <c r="BF569"/>
  <c r="T569"/>
  <c r="R569"/>
  <c r="P569"/>
  <c r="BI568"/>
  <c r="BH568"/>
  <c r="BG568"/>
  <c r="BF568"/>
  <c r="T568"/>
  <c r="R568"/>
  <c r="P568"/>
  <c r="BI567"/>
  <c r="BH567"/>
  <c r="BG567"/>
  <c r="BF567"/>
  <c r="T567"/>
  <c r="R567"/>
  <c r="P567"/>
  <c r="BI566"/>
  <c r="BH566"/>
  <c r="BG566"/>
  <c r="BF566"/>
  <c r="T566"/>
  <c r="R566"/>
  <c r="P566"/>
  <c r="BI564"/>
  <c r="BH564"/>
  <c r="BG564"/>
  <c r="BF564"/>
  <c r="T564"/>
  <c r="R564"/>
  <c r="P564"/>
  <c r="BI563"/>
  <c r="BH563"/>
  <c r="BG563"/>
  <c r="BF563"/>
  <c r="T563"/>
  <c r="R563"/>
  <c r="P563"/>
  <c r="BI562"/>
  <c r="BH562"/>
  <c r="BG562"/>
  <c r="BF562"/>
  <c r="T562"/>
  <c r="R562"/>
  <c r="P562"/>
  <c r="BI561"/>
  <c r="BH561"/>
  <c r="BG561"/>
  <c r="BF561"/>
  <c r="T561"/>
  <c r="R561"/>
  <c r="P561"/>
  <c r="BI560"/>
  <c r="BH560"/>
  <c r="BG560"/>
  <c r="BF560"/>
  <c r="T560"/>
  <c r="R560"/>
  <c r="P560"/>
  <c r="BI559"/>
  <c r="BH559"/>
  <c r="BG559"/>
  <c r="BF559"/>
  <c r="T559"/>
  <c r="R559"/>
  <c r="P559"/>
  <c r="BI558"/>
  <c r="BH558"/>
  <c r="BG558"/>
  <c r="BF558"/>
  <c r="T558"/>
  <c r="R558"/>
  <c r="P558"/>
  <c r="BI556"/>
  <c r="BH556"/>
  <c r="BG556"/>
  <c r="BF556"/>
  <c r="T556"/>
  <c r="T555" s="1"/>
  <c r="R556"/>
  <c r="R555" s="1"/>
  <c r="P556"/>
  <c r="P555"/>
  <c r="BI554"/>
  <c r="BH554"/>
  <c r="BG554"/>
  <c r="BF554"/>
  <c r="T554"/>
  <c r="R554"/>
  <c r="P554"/>
  <c r="BI553"/>
  <c r="BH553"/>
  <c r="BG553"/>
  <c r="BF553"/>
  <c r="T553"/>
  <c r="R553"/>
  <c r="P553"/>
  <c r="BI551"/>
  <c r="BH551"/>
  <c r="BG551"/>
  <c r="BF551"/>
  <c r="T551"/>
  <c r="R551"/>
  <c r="P551"/>
  <c r="BI549"/>
  <c r="BH549"/>
  <c r="BG549"/>
  <c r="BF549"/>
  <c r="T549"/>
  <c r="R549"/>
  <c r="P549"/>
  <c r="BI547"/>
  <c r="BH547"/>
  <c r="BG547"/>
  <c r="BF547"/>
  <c r="T547"/>
  <c r="R547"/>
  <c r="P547"/>
  <c r="BI545"/>
  <c r="BH545"/>
  <c r="BG545"/>
  <c r="BF545"/>
  <c r="T545"/>
  <c r="R545"/>
  <c r="P545"/>
  <c r="BI544"/>
  <c r="BH544"/>
  <c r="BG544"/>
  <c r="BF544"/>
  <c r="T544"/>
  <c r="R544"/>
  <c r="P544"/>
  <c r="BI543"/>
  <c r="BH543"/>
  <c r="BG543"/>
  <c r="BF543"/>
  <c r="T543"/>
  <c r="R543"/>
  <c r="P543"/>
  <c r="BI541"/>
  <c r="BH541"/>
  <c r="BG541"/>
  <c r="BF541"/>
  <c r="T541"/>
  <c r="R541"/>
  <c r="P541"/>
  <c r="BI539"/>
  <c r="BH539"/>
  <c r="BG539"/>
  <c r="BF539"/>
  <c r="T539"/>
  <c r="R539"/>
  <c r="P539"/>
  <c r="BI538"/>
  <c r="BH538"/>
  <c r="BG538"/>
  <c r="BF538"/>
  <c r="T538"/>
  <c r="R538"/>
  <c r="P538"/>
  <c r="BI536"/>
  <c r="BH536"/>
  <c r="BG536"/>
  <c r="BF536"/>
  <c r="T536"/>
  <c r="R536"/>
  <c r="P536"/>
  <c r="BI534"/>
  <c r="BH534"/>
  <c r="BG534"/>
  <c r="BF534"/>
  <c r="T534"/>
  <c r="R534"/>
  <c r="P534"/>
  <c r="BI533"/>
  <c r="BH533"/>
  <c r="BG533"/>
  <c r="BF533"/>
  <c r="T533"/>
  <c r="R533"/>
  <c r="P533"/>
  <c r="BI532"/>
  <c r="BH532"/>
  <c r="BG532"/>
  <c r="BF532"/>
  <c r="T532"/>
  <c r="R532"/>
  <c r="P532"/>
  <c r="BI530"/>
  <c r="BH530"/>
  <c r="BG530"/>
  <c r="BF530"/>
  <c r="T530"/>
  <c r="R530"/>
  <c r="P530"/>
  <c r="BI528"/>
  <c r="BH528"/>
  <c r="BG528"/>
  <c r="BF528"/>
  <c r="T528"/>
  <c r="R528"/>
  <c r="P528"/>
  <c r="BI526"/>
  <c r="BH526"/>
  <c r="BG526"/>
  <c r="BF526"/>
  <c r="T526"/>
  <c r="R526"/>
  <c r="P526"/>
  <c r="BI525"/>
  <c r="BH525"/>
  <c r="BG525"/>
  <c r="BF525"/>
  <c r="T525"/>
  <c r="R525"/>
  <c r="P525"/>
  <c r="BI524"/>
  <c r="BH524"/>
  <c r="BG524"/>
  <c r="BF524"/>
  <c r="T524"/>
  <c r="R524"/>
  <c r="P524"/>
  <c r="BI523"/>
  <c r="BH523"/>
  <c r="BG523"/>
  <c r="BF523"/>
  <c r="T523"/>
  <c r="R523"/>
  <c r="P523"/>
  <c r="BI521"/>
  <c r="BH521"/>
  <c r="BG521"/>
  <c r="BF521"/>
  <c r="T521"/>
  <c r="R521"/>
  <c r="P521"/>
  <c r="BI520"/>
  <c r="BH520"/>
  <c r="BG520"/>
  <c r="BF520"/>
  <c r="T520"/>
  <c r="R520"/>
  <c r="P520"/>
  <c r="BI519"/>
  <c r="BH519"/>
  <c r="BG519"/>
  <c r="BF519"/>
  <c r="T519"/>
  <c r="R519"/>
  <c r="P519"/>
  <c r="BI517"/>
  <c r="BH517"/>
  <c r="BG517"/>
  <c r="BF517"/>
  <c r="T517"/>
  <c r="R517"/>
  <c r="P517"/>
  <c r="BI514"/>
  <c r="BH514"/>
  <c r="BG514"/>
  <c r="BF514"/>
  <c r="T514"/>
  <c r="R514"/>
  <c r="P514"/>
  <c r="BI508"/>
  <c r="BH508"/>
  <c r="BG508"/>
  <c r="BF508"/>
  <c r="T508"/>
  <c r="R508"/>
  <c r="P508"/>
  <c r="BI505"/>
  <c r="BH505"/>
  <c r="BG505"/>
  <c r="BF505"/>
  <c r="T505"/>
  <c r="R505"/>
  <c r="P505"/>
  <c r="BI502"/>
  <c r="BH502"/>
  <c r="BG502"/>
  <c r="BF502"/>
  <c r="T502"/>
  <c r="R502"/>
  <c r="P502"/>
  <c r="BI501"/>
  <c r="BH501"/>
  <c r="BG501"/>
  <c r="BF501"/>
  <c r="T501"/>
  <c r="R501"/>
  <c r="P501"/>
  <c r="BI499"/>
  <c r="BH499"/>
  <c r="BG499"/>
  <c r="BF499"/>
  <c r="T499"/>
  <c r="R499"/>
  <c r="P499"/>
  <c r="BI491"/>
  <c r="BH491"/>
  <c r="BG491"/>
  <c r="BF491"/>
  <c r="T491"/>
  <c r="R491"/>
  <c r="P491"/>
  <c r="BI490"/>
  <c r="BH490"/>
  <c r="BG490"/>
  <c r="BF490"/>
  <c r="T490"/>
  <c r="R490"/>
  <c r="P490"/>
  <c r="BI488"/>
  <c r="BH488"/>
  <c r="BG488"/>
  <c r="BF488"/>
  <c r="T488"/>
  <c r="R488"/>
  <c r="P488"/>
  <c r="BI486"/>
  <c r="BH486"/>
  <c r="BG486"/>
  <c r="BF486"/>
  <c r="T486"/>
  <c r="R486"/>
  <c r="P486"/>
  <c r="BI485"/>
  <c r="BH485"/>
  <c r="BG485"/>
  <c r="BF485"/>
  <c r="T485"/>
  <c r="R485"/>
  <c r="P485"/>
  <c r="BI482"/>
  <c r="BH482"/>
  <c r="BG482"/>
  <c r="BF482"/>
  <c r="T482"/>
  <c r="R482"/>
  <c r="P482"/>
  <c r="BI474"/>
  <c r="BH474"/>
  <c r="BG474"/>
  <c r="BF474"/>
  <c r="T474"/>
  <c r="R474"/>
  <c r="P474"/>
  <c r="BI472"/>
  <c r="BH472"/>
  <c r="BG472"/>
  <c r="BF472"/>
  <c r="T472"/>
  <c r="R472"/>
  <c r="P472"/>
  <c r="BI471"/>
  <c r="BH471"/>
  <c r="BG471"/>
  <c r="BF471"/>
  <c r="T471"/>
  <c r="R471"/>
  <c r="P471"/>
  <c r="BI469"/>
  <c r="BH469"/>
  <c r="BG469"/>
  <c r="BF469"/>
  <c r="T469"/>
  <c r="R469"/>
  <c r="P469"/>
  <c r="BI461"/>
  <c r="BH461"/>
  <c r="BG461"/>
  <c r="BF461"/>
  <c r="T461"/>
  <c r="R461"/>
  <c r="P461"/>
  <c r="BI458"/>
  <c r="BH458"/>
  <c r="BG458"/>
  <c r="BF458"/>
  <c r="T458"/>
  <c r="T457"/>
  <c r="R458"/>
  <c r="R457" s="1"/>
  <c r="P458"/>
  <c r="P457"/>
  <c r="BI456"/>
  <c r="BH456"/>
  <c r="BG456"/>
  <c r="BF456"/>
  <c r="T456"/>
  <c r="R456"/>
  <c r="P456"/>
  <c r="BI454"/>
  <c r="BH454"/>
  <c r="BG454"/>
  <c r="BF454"/>
  <c r="T454"/>
  <c r="R454"/>
  <c r="P454"/>
  <c r="BI452"/>
  <c r="BH452"/>
  <c r="BG452"/>
  <c r="BF452"/>
  <c r="T452"/>
  <c r="R452"/>
  <c r="P452"/>
  <c r="BI451"/>
  <c r="BH451"/>
  <c r="BG451"/>
  <c r="BF451"/>
  <c r="T451"/>
  <c r="R451"/>
  <c r="P451"/>
  <c r="BI449"/>
  <c r="BH449"/>
  <c r="BG449"/>
  <c r="BF449"/>
  <c r="T449"/>
  <c r="R449"/>
  <c r="P449"/>
  <c r="BI447"/>
  <c r="BH447"/>
  <c r="BG447"/>
  <c r="BF447"/>
  <c r="T447"/>
  <c r="R447"/>
  <c r="P447"/>
  <c r="BI445"/>
  <c r="BH445"/>
  <c r="BG445"/>
  <c r="BF445"/>
  <c r="T445"/>
  <c r="R445"/>
  <c r="P445"/>
  <c r="BI443"/>
  <c r="BH443"/>
  <c r="BG443"/>
  <c r="BF443"/>
  <c r="T443"/>
  <c r="R443"/>
  <c r="P443"/>
  <c r="BI433"/>
  <c r="BH433"/>
  <c r="BG433"/>
  <c r="BF433"/>
  <c r="T433"/>
  <c r="R433"/>
  <c r="P433"/>
  <c r="BI430"/>
  <c r="BH430"/>
  <c r="BG430"/>
  <c r="BF430"/>
  <c r="T430"/>
  <c r="R430"/>
  <c r="P430"/>
  <c r="BI429"/>
  <c r="BH429"/>
  <c r="BG429"/>
  <c r="BF429"/>
  <c r="T429"/>
  <c r="R429"/>
  <c r="P429"/>
  <c r="BI426"/>
  <c r="BH426"/>
  <c r="BG426"/>
  <c r="BF426"/>
  <c r="T426"/>
  <c r="R426"/>
  <c r="P426"/>
  <c r="BI424"/>
  <c r="BH424"/>
  <c r="BG424"/>
  <c r="BF424"/>
  <c r="T424"/>
  <c r="R424"/>
  <c r="P424"/>
  <c r="BI422"/>
  <c r="BH422"/>
  <c r="BG422"/>
  <c r="BF422"/>
  <c r="T422"/>
  <c r="R422"/>
  <c r="P422"/>
  <c r="BI420"/>
  <c r="BH420"/>
  <c r="BG420"/>
  <c r="BF420"/>
  <c r="T420"/>
  <c r="R420"/>
  <c r="P420"/>
  <c r="BI419"/>
  <c r="BH419"/>
  <c r="BG419"/>
  <c r="BF419"/>
  <c r="T419"/>
  <c r="R419"/>
  <c r="P419"/>
  <c r="BI418"/>
  <c r="BH418"/>
  <c r="BG418"/>
  <c r="BF418"/>
  <c r="T418"/>
  <c r="R418"/>
  <c r="P418"/>
  <c r="BI417"/>
  <c r="BH417"/>
  <c r="BG417"/>
  <c r="BF417"/>
  <c r="T417"/>
  <c r="R417"/>
  <c r="P417"/>
  <c r="BI415"/>
  <c r="BH415"/>
  <c r="BG415"/>
  <c r="BF415"/>
  <c r="T415"/>
  <c r="R415"/>
  <c r="P415"/>
  <c r="BI414"/>
  <c r="BH414"/>
  <c r="BG414"/>
  <c r="BF414"/>
  <c r="T414"/>
  <c r="R414"/>
  <c r="P414"/>
  <c r="BI413"/>
  <c r="BH413"/>
  <c r="BG413"/>
  <c r="BF413"/>
  <c r="T413"/>
  <c r="R413"/>
  <c r="P413"/>
  <c r="BI412"/>
  <c r="BH412"/>
  <c r="BG412"/>
  <c r="BF412"/>
  <c r="T412"/>
  <c r="R412"/>
  <c r="P412"/>
  <c r="BI411"/>
  <c r="BH411"/>
  <c r="BG411"/>
  <c r="BF411"/>
  <c r="T411"/>
  <c r="R411"/>
  <c r="P411"/>
  <c r="BI410"/>
  <c r="BH410"/>
  <c r="BG410"/>
  <c r="BF410"/>
  <c r="T410"/>
  <c r="R410"/>
  <c r="P410"/>
  <c r="BI408"/>
  <c r="BH408"/>
  <c r="BG408"/>
  <c r="BF408"/>
  <c r="T408"/>
  <c r="R408"/>
  <c r="P408"/>
  <c r="BI407"/>
  <c r="BH407"/>
  <c r="BG407"/>
  <c r="BF407"/>
  <c r="T407"/>
  <c r="R407"/>
  <c r="P407"/>
  <c r="BI406"/>
  <c r="BH406"/>
  <c r="BG406"/>
  <c r="BF406"/>
  <c r="T406"/>
  <c r="R406"/>
  <c r="P406"/>
  <c r="BI405"/>
  <c r="BH405"/>
  <c r="BG405"/>
  <c r="BF405"/>
  <c r="T405"/>
  <c r="R405"/>
  <c r="P405"/>
  <c r="BI404"/>
  <c r="BH404"/>
  <c r="BG404"/>
  <c r="BF404"/>
  <c r="T404"/>
  <c r="R404"/>
  <c r="P404"/>
  <c r="BI403"/>
  <c r="BH403"/>
  <c r="BG403"/>
  <c r="BF403"/>
  <c r="T403"/>
  <c r="R403"/>
  <c r="P403"/>
  <c r="BI402"/>
  <c r="BH402"/>
  <c r="BG402"/>
  <c r="BF402"/>
  <c r="T402"/>
  <c r="R402"/>
  <c r="P402"/>
  <c r="BI401"/>
  <c r="BH401"/>
  <c r="BG401"/>
  <c r="BF401"/>
  <c r="T401"/>
  <c r="R401"/>
  <c r="P401"/>
  <c r="BI400"/>
  <c r="BH400"/>
  <c r="BG400"/>
  <c r="BF400"/>
  <c r="T400"/>
  <c r="R400"/>
  <c r="P400"/>
  <c r="BI399"/>
  <c r="BH399"/>
  <c r="BG399"/>
  <c r="BF399"/>
  <c r="T399"/>
  <c r="R399"/>
  <c r="P399"/>
  <c r="BI397"/>
  <c r="BH397"/>
  <c r="BG397"/>
  <c r="BF397"/>
  <c r="T397"/>
  <c r="R397"/>
  <c r="P397"/>
  <c r="BI396"/>
  <c r="BH396"/>
  <c r="BG396"/>
  <c r="BF396"/>
  <c r="T396"/>
  <c r="R396"/>
  <c r="P396"/>
  <c r="BI395"/>
  <c r="BH395"/>
  <c r="BG395"/>
  <c r="BF395"/>
  <c r="T395"/>
  <c r="R395"/>
  <c r="P395"/>
  <c r="BI393"/>
  <c r="BH393"/>
  <c r="BG393"/>
  <c r="BF393"/>
  <c r="T393"/>
  <c r="R393"/>
  <c r="P393"/>
  <c r="BI392"/>
  <c r="BH392"/>
  <c r="BG392"/>
  <c r="BF392"/>
  <c r="T392"/>
  <c r="R392"/>
  <c r="P392"/>
  <c r="BI391"/>
  <c r="BH391"/>
  <c r="BG391"/>
  <c r="BF391"/>
  <c r="T391"/>
  <c r="R391"/>
  <c r="P391"/>
  <c r="BI389"/>
  <c r="BH389"/>
  <c r="BG389"/>
  <c r="BF389"/>
  <c r="T389"/>
  <c r="R389"/>
  <c r="P389"/>
  <c r="BI381"/>
  <c r="BH381"/>
  <c r="BG381"/>
  <c r="BF381"/>
  <c r="T381"/>
  <c r="R381"/>
  <c r="P381"/>
  <c r="BI380"/>
  <c r="BH380"/>
  <c r="BG380"/>
  <c r="BF380"/>
  <c r="T380"/>
  <c r="R380"/>
  <c r="P380"/>
  <c r="BI376"/>
  <c r="BH376"/>
  <c r="BG376"/>
  <c r="BF376"/>
  <c r="T376"/>
  <c r="R376"/>
  <c r="P376"/>
  <c r="BI372"/>
  <c r="BH372"/>
  <c r="BG372"/>
  <c r="BF372"/>
  <c r="T372"/>
  <c r="R372"/>
  <c r="P372"/>
  <c r="BI365"/>
  <c r="BH365"/>
  <c r="BG365"/>
  <c r="BF365"/>
  <c r="T365"/>
  <c r="R365"/>
  <c r="P365"/>
  <c r="BI357"/>
  <c r="BH357"/>
  <c r="BG357"/>
  <c r="BF357"/>
  <c r="T357"/>
  <c r="R357"/>
  <c r="P357"/>
  <c r="BI355"/>
  <c r="BH355"/>
  <c r="BG355"/>
  <c r="BF355"/>
  <c r="T355"/>
  <c r="R355"/>
  <c r="P355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6"/>
  <c r="BH346"/>
  <c r="BG346"/>
  <c r="BF346"/>
  <c r="T346"/>
  <c r="R346"/>
  <c r="P346"/>
  <c r="BI340"/>
  <c r="BH340"/>
  <c r="BG340"/>
  <c r="BF340"/>
  <c r="T340"/>
  <c r="R340"/>
  <c r="P340"/>
  <c r="BI338"/>
  <c r="BH338"/>
  <c r="BG338"/>
  <c r="BF338"/>
  <c r="T338"/>
  <c r="R338"/>
  <c r="P338"/>
  <c r="BI337"/>
  <c r="BH337"/>
  <c r="BG337"/>
  <c r="BF337"/>
  <c r="T337"/>
  <c r="R337"/>
  <c r="P337"/>
  <c r="BI335"/>
  <c r="BH335"/>
  <c r="BG335"/>
  <c r="BF335"/>
  <c r="T335"/>
  <c r="R335"/>
  <c r="P335"/>
  <c r="BI330"/>
  <c r="BH330"/>
  <c r="BG330"/>
  <c r="BF330"/>
  <c r="T330"/>
  <c r="R330"/>
  <c r="P330"/>
  <c r="BI327"/>
  <c r="BH327"/>
  <c r="BG327"/>
  <c r="BF327"/>
  <c r="T327"/>
  <c r="T326"/>
  <c r="R327"/>
  <c r="R326"/>
  <c r="P327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0"/>
  <c r="BH320"/>
  <c r="BG320"/>
  <c r="BF320"/>
  <c r="T320"/>
  <c r="R320"/>
  <c r="P320"/>
  <c r="BI319"/>
  <c r="BH319"/>
  <c r="BG319"/>
  <c r="BF319"/>
  <c r="T319"/>
  <c r="R319"/>
  <c r="P319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3"/>
  <c r="BH313"/>
  <c r="BG313"/>
  <c r="BF313"/>
  <c r="T313"/>
  <c r="R313"/>
  <c r="P313"/>
  <c r="BI310"/>
  <c r="BH310"/>
  <c r="BG310"/>
  <c r="BF310"/>
  <c r="T310"/>
  <c r="R310"/>
  <c r="P310"/>
  <c r="BI309"/>
  <c r="BH309"/>
  <c r="BG309"/>
  <c r="BF309"/>
  <c r="T309"/>
  <c r="R309"/>
  <c r="P309"/>
  <c r="BI307"/>
  <c r="BH307"/>
  <c r="BG307"/>
  <c r="BF307"/>
  <c r="T307"/>
  <c r="R307"/>
  <c r="P307"/>
  <c r="BI305"/>
  <c r="BH305"/>
  <c r="BG305"/>
  <c r="BF305"/>
  <c r="T305"/>
  <c r="R305"/>
  <c r="P305"/>
  <c r="BI303"/>
  <c r="BH303"/>
  <c r="BG303"/>
  <c r="BF303"/>
  <c r="T303"/>
  <c r="R303"/>
  <c r="P303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3"/>
  <c r="BH293"/>
  <c r="BG293"/>
  <c r="BF293"/>
  <c r="T293"/>
  <c r="R293"/>
  <c r="P293"/>
  <c r="BI291"/>
  <c r="BH291"/>
  <c r="BG291"/>
  <c r="BF291"/>
  <c r="T291"/>
  <c r="R291"/>
  <c r="P291"/>
  <c r="BI286"/>
  <c r="BH286"/>
  <c r="BG286"/>
  <c r="BF286"/>
  <c r="T286"/>
  <c r="R286"/>
  <c r="P286"/>
  <c r="BI284"/>
  <c r="BH284"/>
  <c r="BG284"/>
  <c r="BF284"/>
  <c r="T284"/>
  <c r="R284"/>
  <c r="P284"/>
  <c r="BI259"/>
  <c r="BH259"/>
  <c r="BG259"/>
  <c r="BF259"/>
  <c r="T259"/>
  <c r="R259"/>
  <c r="P259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0"/>
  <c r="BH240"/>
  <c r="BG240"/>
  <c r="BF240"/>
  <c r="T240"/>
  <c r="R240"/>
  <c r="P240"/>
  <c r="BI230"/>
  <c r="BH230"/>
  <c r="BG230"/>
  <c r="BF230"/>
  <c r="T230"/>
  <c r="R230"/>
  <c r="P230"/>
  <c r="BI228"/>
  <c r="BH228"/>
  <c r="BG228"/>
  <c r="BF228"/>
  <c r="T228"/>
  <c r="R228"/>
  <c r="P228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197"/>
  <c r="BH197"/>
  <c r="BG197"/>
  <c r="BF197"/>
  <c r="T197"/>
  <c r="R197"/>
  <c r="P197"/>
  <c r="BI195"/>
  <c r="BH195"/>
  <c r="BG195"/>
  <c r="BF195"/>
  <c r="T195"/>
  <c r="R195"/>
  <c r="P195"/>
  <c r="BI189"/>
  <c r="BH189"/>
  <c r="BG189"/>
  <c r="BF189"/>
  <c r="T189"/>
  <c r="R189"/>
  <c r="P189"/>
  <c r="BI164"/>
  <c r="BH164"/>
  <c r="BG164"/>
  <c r="BF164"/>
  <c r="T164"/>
  <c r="R164"/>
  <c r="P164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J140"/>
  <c r="J139"/>
  <c r="F139"/>
  <c r="F137"/>
  <c r="E135"/>
  <c r="J92"/>
  <c r="J91"/>
  <c r="F91"/>
  <c r="F89"/>
  <c r="E87"/>
  <c r="J18"/>
  <c r="E18"/>
  <c r="F140"/>
  <c r="J17"/>
  <c r="J12"/>
  <c r="J89"/>
  <c r="E7"/>
  <c r="E133"/>
  <c r="L90" i="1"/>
  <c r="AM90"/>
  <c r="AM89"/>
  <c r="L89"/>
  <c r="AM87"/>
  <c r="L87"/>
  <c r="L85"/>
  <c r="L84"/>
  <c r="BK633" i="2"/>
  <c r="J628"/>
  <c r="BK594"/>
  <c r="J590"/>
  <c r="BK575"/>
  <c r="BK568"/>
  <c r="J561"/>
  <c r="BK551"/>
  <c r="J539"/>
  <c r="BK530"/>
  <c r="J524"/>
  <c r="J502"/>
  <c r="J472"/>
  <c r="BK445"/>
  <c r="J424"/>
  <c r="J415"/>
  <c r="BK411"/>
  <c r="J406"/>
  <c r="J399"/>
  <c r="J393"/>
  <c r="J381"/>
  <c r="BK372"/>
  <c r="J337"/>
  <c r="BK325"/>
  <c r="J316"/>
  <c r="BK310"/>
  <c r="J296"/>
  <c r="BK251"/>
  <c r="BK209"/>
  <c r="BK149"/>
  <c r="BK659"/>
  <c r="BK654"/>
  <c r="J637"/>
  <c r="BK628"/>
  <c r="BK576"/>
  <c r="BK559"/>
  <c r="J547"/>
  <c r="BK538"/>
  <c r="BK523"/>
  <c r="BK505"/>
  <c r="J490"/>
  <c r="J471"/>
  <c r="J443"/>
  <c r="J420"/>
  <c r="J407"/>
  <c r="BK401"/>
  <c r="J389"/>
  <c r="BK335"/>
  <c r="J323"/>
  <c r="J315"/>
  <c r="J305"/>
  <c r="BK297"/>
  <c r="BK245"/>
  <c r="BK207"/>
  <c r="BK656"/>
  <c r="J607"/>
  <c r="J592"/>
  <c r="J574"/>
  <c r="J567"/>
  <c r="BK539"/>
  <c r="BK532"/>
  <c r="J523"/>
  <c r="BK502"/>
  <c r="J458"/>
  <c r="J447"/>
  <c r="BK410"/>
  <c r="BK399"/>
  <c r="BK392"/>
  <c r="BK380"/>
  <c r="BK357"/>
  <c r="J348"/>
  <c r="J310"/>
  <c r="BK303"/>
  <c r="BK286"/>
  <c r="J230"/>
  <c r="BK189"/>
  <c r="J656"/>
  <c r="BK632"/>
  <c r="J605"/>
  <c r="BK571"/>
  <c r="J566"/>
  <c r="J558"/>
  <c r="BK544"/>
  <c r="J521"/>
  <c r="J482"/>
  <c r="BK461"/>
  <c r="BK452"/>
  <c r="BK429"/>
  <c r="BK420"/>
  <c r="J413"/>
  <c r="J401"/>
  <c r="BK352"/>
  <c r="BK319"/>
  <c r="J249"/>
  <c r="J209"/>
  <c r="J164"/>
  <c r="BK629"/>
  <c r="J624"/>
  <c r="J591"/>
  <c r="J583"/>
  <c r="BK574"/>
  <c r="J564"/>
  <c r="BK556"/>
  <c r="J549"/>
  <c r="BK536"/>
  <c r="J528"/>
  <c r="J508"/>
  <c r="J461"/>
  <c r="BK443"/>
  <c r="J417"/>
  <c r="J412"/>
  <c r="J408"/>
  <c r="BK403"/>
  <c r="J396"/>
  <c r="J391"/>
  <c r="J357"/>
  <c r="J335"/>
  <c r="BK323"/>
  <c r="J317"/>
  <c r="BK307"/>
  <c r="J286"/>
  <c r="BK249"/>
  <c r="BK228"/>
  <c r="J154"/>
  <c r="BK657"/>
  <c r="J645"/>
  <c r="J633"/>
  <c r="J594"/>
  <c r="BK573"/>
  <c r="BK553"/>
  <c r="BK543"/>
  <c r="BK528"/>
  <c r="BK514"/>
  <c r="J499"/>
  <c r="BK485"/>
  <c r="J469"/>
  <c r="BK433"/>
  <c r="BK417"/>
  <c r="BK395"/>
  <c r="BK346"/>
  <c r="BK337"/>
  <c r="BK324"/>
  <c r="BK316"/>
  <c r="J303"/>
  <c r="J293"/>
  <c r="J243"/>
  <c r="BK164"/>
  <c r="J639"/>
  <c r="BK624"/>
  <c r="BK603"/>
  <c r="J588"/>
  <c r="J569"/>
  <c r="BK562"/>
  <c r="J538"/>
  <c r="BK526"/>
  <c r="J520"/>
  <c r="J514"/>
  <c r="J491"/>
  <c r="BK456"/>
  <c r="BK430"/>
  <c r="BK413"/>
  <c r="J400"/>
  <c r="BK393"/>
  <c r="BK381"/>
  <c r="J352"/>
  <c r="J346"/>
  <c r="BK305"/>
  <c r="J297"/>
  <c r="BK247"/>
  <c r="BK197"/>
  <c r="J147"/>
  <c r="J654"/>
  <c r="J630"/>
  <c r="J575"/>
  <c r="BK569"/>
  <c r="BK563"/>
  <c r="J559"/>
  <c r="BK547"/>
  <c r="J505"/>
  <c r="BK472"/>
  <c r="J454"/>
  <c r="J445"/>
  <c r="BK424"/>
  <c r="BK418"/>
  <c r="BK404"/>
  <c r="J365"/>
  <c r="BK322"/>
  <c r="J291"/>
  <c r="J228"/>
  <c r="J197"/>
  <c r="BK152"/>
  <c r="BK630"/>
  <c r="BK626"/>
  <c r="J603"/>
  <c r="J587"/>
  <c r="J576"/>
  <c r="J571"/>
  <c r="J562"/>
  <c r="J553"/>
  <c r="J541"/>
  <c r="J532"/>
  <c r="BK525"/>
  <c r="J519"/>
  <c r="BK482"/>
  <c r="J451"/>
  <c r="BK426"/>
  <c r="BK414"/>
  <c r="BK407"/>
  <c r="J402"/>
  <c r="J395"/>
  <c r="J380"/>
  <c r="J338"/>
  <c r="J330"/>
  <c r="J322"/>
  <c r="BK315"/>
  <c r="BK299"/>
  <c r="BK259"/>
  <c r="J211"/>
  <c r="BK156"/>
  <c r="J657"/>
  <c r="BK639"/>
  <c r="J602"/>
  <c r="BK582"/>
  <c r="BK560"/>
  <c r="J551"/>
  <c r="BK541"/>
  <c r="J530"/>
  <c r="BK517"/>
  <c r="BK491"/>
  <c r="BK474"/>
  <c r="BK451"/>
  <c r="BK422"/>
  <c r="BK406"/>
  <c r="BK396"/>
  <c r="BK350"/>
  <c r="BK338"/>
  <c r="BK327"/>
  <c r="BK317"/>
  <c r="BK309"/>
  <c r="J299"/>
  <c r="BK291"/>
  <c r="J240"/>
  <c r="J189"/>
  <c r="BK645"/>
  <c r="J632"/>
  <c r="BK605"/>
  <c r="BK591"/>
  <c r="BK583"/>
  <c r="J568"/>
  <c r="BK558"/>
  <c r="J534"/>
  <c r="J525"/>
  <c r="BK519"/>
  <c r="BK501"/>
  <c r="BK486"/>
  <c r="BK454"/>
  <c r="J429"/>
  <c r="J411"/>
  <c r="J403"/>
  <c r="BK389"/>
  <c r="J372"/>
  <c r="J350"/>
  <c r="J325"/>
  <c r="J309"/>
  <c r="BK298"/>
  <c r="J284"/>
  <c r="BK205"/>
  <c r="J152"/>
  <c r="AS94" i="1"/>
  <c r="BK653" i="2"/>
  <c r="J626"/>
  <c r="BK588"/>
  <c r="J570"/>
  <c r="BK564"/>
  <c r="J560"/>
  <c r="BK549"/>
  <c r="J536"/>
  <c r="BK490"/>
  <c r="J474"/>
  <c r="BK458"/>
  <c r="BK449"/>
  <c r="J426"/>
  <c r="J419"/>
  <c r="BK408"/>
  <c r="BK400"/>
  <c r="BK340"/>
  <c r="BK296"/>
  <c r="J247"/>
  <c r="BK211"/>
  <c r="J195"/>
  <c r="J149"/>
  <c r="BK635"/>
  <c r="J616"/>
  <c r="BK592"/>
  <c r="J582"/>
  <c r="J573"/>
  <c r="J563"/>
  <c r="BK554"/>
  <c r="J545"/>
  <c r="J533"/>
  <c r="J526"/>
  <c r="BK520"/>
  <c r="J486"/>
  <c r="BK469"/>
  <c r="J433"/>
  <c r="BK419"/>
  <c r="J414"/>
  <c r="J410"/>
  <c r="J405"/>
  <c r="BK397"/>
  <c r="J392"/>
  <c r="J376"/>
  <c r="J355"/>
  <c r="J327"/>
  <c r="BK320"/>
  <c r="J313"/>
  <c r="BK284"/>
  <c r="BK243"/>
  <c r="J207"/>
  <c r="BK146"/>
  <c r="J659"/>
  <c r="J653"/>
  <c r="J629"/>
  <c r="BK587"/>
  <c r="BK570"/>
  <c r="J554"/>
  <c r="BK545"/>
  <c r="BK534"/>
  <c r="BK521"/>
  <c r="J501"/>
  <c r="BK488"/>
  <c r="J452"/>
  <c r="J430"/>
  <c r="BK415"/>
  <c r="BK405"/>
  <c r="BK391"/>
  <c r="J340"/>
  <c r="BK330"/>
  <c r="J319"/>
  <c r="BK313"/>
  <c r="J298"/>
  <c r="J259"/>
  <c r="BK230"/>
  <c r="J156"/>
  <c r="J635"/>
  <c r="BK616"/>
  <c r="BK602"/>
  <c r="BK590"/>
  <c r="J572"/>
  <c r="BK566"/>
  <c r="J544"/>
  <c r="BK533"/>
  <c r="BK524"/>
  <c r="J517"/>
  <c r="BK499"/>
  <c r="J485"/>
  <c r="J449"/>
  <c r="J418"/>
  <c r="J404"/>
  <c r="J397"/>
  <c r="BK376"/>
  <c r="BK365"/>
  <c r="BK348"/>
  <c r="J324"/>
  <c r="J307"/>
  <c r="BK293"/>
  <c r="BK240"/>
  <c r="BK195"/>
  <c r="J146"/>
  <c r="BK637"/>
  <c r="BK607"/>
  <c r="BK572"/>
  <c r="BK567"/>
  <c r="BK561"/>
  <c r="J556"/>
  <c r="J543"/>
  <c r="BK508"/>
  <c r="J488"/>
  <c r="BK471"/>
  <c r="J456"/>
  <c r="BK447"/>
  <c r="J422"/>
  <c r="BK412"/>
  <c r="BK402"/>
  <c r="BK355"/>
  <c r="J320"/>
  <c r="J251"/>
  <c r="J245"/>
  <c r="J205"/>
  <c r="BK154"/>
  <c r="BK147"/>
  <c r="T145" l="1"/>
  <c r="R302"/>
  <c r="T314"/>
  <c r="P329"/>
  <c r="R339"/>
  <c r="P390"/>
  <c r="P394"/>
  <c r="R398"/>
  <c r="T409"/>
  <c r="T416"/>
  <c r="T421"/>
  <c r="T460"/>
  <c r="P529"/>
  <c r="BK557"/>
  <c r="J557" s="1"/>
  <c r="J115" s="1"/>
  <c r="BK589"/>
  <c r="J589" s="1"/>
  <c r="J116" s="1"/>
  <c r="BK627"/>
  <c r="J627" s="1"/>
  <c r="J117" s="1"/>
  <c r="BK631"/>
  <c r="J631"/>
  <c r="J118" s="1"/>
  <c r="P631"/>
  <c r="BK145"/>
  <c r="BK302"/>
  <c r="J302" s="1"/>
  <c r="J99" s="1"/>
  <c r="BK314"/>
  <c r="J314"/>
  <c r="J100" s="1"/>
  <c r="BK329"/>
  <c r="BK339"/>
  <c r="J339"/>
  <c r="J104" s="1"/>
  <c r="BK390"/>
  <c r="J390"/>
  <c r="J105"/>
  <c r="T390"/>
  <c r="BK398"/>
  <c r="J398"/>
  <c r="J107"/>
  <c r="BK409"/>
  <c r="J409" s="1"/>
  <c r="J108" s="1"/>
  <c r="BK416"/>
  <c r="J416" s="1"/>
  <c r="J109" s="1"/>
  <c r="BK421"/>
  <c r="J421"/>
  <c r="J110" s="1"/>
  <c r="BK460"/>
  <c r="J460"/>
  <c r="J112"/>
  <c r="BK529"/>
  <c r="J529" s="1"/>
  <c r="J113" s="1"/>
  <c r="R557"/>
  <c r="P589"/>
  <c r="P627"/>
  <c r="T652"/>
  <c r="P655"/>
  <c r="P145"/>
  <c r="T302"/>
  <c r="R314"/>
  <c r="T329"/>
  <c r="T339"/>
  <c r="R390"/>
  <c r="R394"/>
  <c r="P398"/>
  <c r="P409"/>
  <c r="P416"/>
  <c r="R421"/>
  <c r="P460"/>
  <c r="T529"/>
  <c r="P557"/>
  <c r="R589"/>
  <c r="T627"/>
  <c r="R631"/>
  <c r="BK652"/>
  <c r="J652"/>
  <c r="J121"/>
  <c r="R652"/>
  <c r="R651" s="1"/>
  <c r="R655"/>
  <c r="R145"/>
  <c r="R144" s="1"/>
  <c r="P302"/>
  <c r="P314"/>
  <c r="R329"/>
  <c r="P339"/>
  <c r="BK394"/>
  <c r="J394"/>
  <c r="J106"/>
  <c r="T394"/>
  <c r="T398"/>
  <c r="R409"/>
  <c r="R416"/>
  <c r="P421"/>
  <c r="R460"/>
  <c r="R529"/>
  <c r="T557"/>
  <c r="T589"/>
  <c r="R627"/>
  <c r="T631"/>
  <c r="P652"/>
  <c r="P651" s="1"/>
  <c r="BK655"/>
  <c r="J655"/>
  <c r="J122"/>
  <c r="T655"/>
  <c r="BK326"/>
  <c r="J326"/>
  <c r="J101"/>
  <c r="BK457"/>
  <c r="J457" s="1"/>
  <c r="J111" s="1"/>
  <c r="BK555"/>
  <c r="J555" s="1"/>
  <c r="J114" s="1"/>
  <c r="BK636"/>
  <c r="J636"/>
  <c r="J119" s="1"/>
  <c r="BK658"/>
  <c r="J658"/>
  <c r="J123"/>
  <c r="J137"/>
  <c r="BE156"/>
  <c r="BE228"/>
  <c r="BE284"/>
  <c r="BE293"/>
  <c r="BE323"/>
  <c r="BE335"/>
  <c r="BE348"/>
  <c r="BE372"/>
  <c r="BE380"/>
  <c r="BE389"/>
  <c r="BE391"/>
  <c r="BE392"/>
  <c r="BE393"/>
  <c r="BE396"/>
  <c r="BE403"/>
  <c r="BE410"/>
  <c r="BE414"/>
  <c r="BE430"/>
  <c r="BE485"/>
  <c r="BE491"/>
  <c r="BE499"/>
  <c r="BE501"/>
  <c r="BE517"/>
  <c r="BE523"/>
  <c r="BE525"/>
  <c r="BE526"/>
  <c r="BE530"/>
  <c r="BE533"/>
  <c r="BE538"/>
  <c r="BE539"/>
  <c r="BE553"/>
  <c r="BE573"/>
  <c r="BE575"/>
  <c r="BE576"/>
  <c r="BE592"/>
  <c r="BE602"/>
  <c r="BE626"/>
  <c r="BE628"/>
  <c r="BE635"/>
  <c r="F92"/>
  <c r="BE154"/>
  <c r="BE164"/>
  <c r="BE207"/>
  <c r="BE211"/>
  <c r="BE243"/>
  <c r="BE251"/>
  <c r="BE291"/>
  <c r="BE299"/>
  <c r="BE307"/>
  <c r="BE317"/>
  <c r="BE319"/>
  <c r="BE320"/>
  <c r="BE325"/>
  <c r="BE327"/>
  <c r="BE330"/>
  <c r="BE337"/>
  <c r="BE338"/>
  <c r="BE395"/>
  <c r="BE401"/>
  <c r="BE404"/>
  <c r="BE405"/>
  <c r="BE406"/>
  <c r="BE407"/>
  <c r="BE415"/>
  <c r="BE419"/>
  <c r="BE420"/>
  <c r="BE422"/>
  <c r="BE424"/>
  <c r="BE433"/>
  <c r="BE443"/>
  <c r="BE449"/>
  <c r="BE452"/>
  <c r="BE461"/>
  <c r="BE469"/>
  <c r="BE471"/>
  <c r="BE472"/>
  <c r="BE474"/>
  <c r="BE488"/>
  <c r="BE505"/>
  <c r="BE520"/>
  <c r="BE528"/>
  <c r="BE534"/>
  <c r="BE541"/>
  <c r="BE544"/>
  <c r="BE547"/>
  <c r="BE549"/>
  <c r="BE551"/>
  <c r="BE554"/>
  <c r="BE559"/>
  <c r="BE560"/>
  <c r="BE562"/>
  <c r="BE563"/>
  <c r="BE570"/>
  <c r="BE572"/>
  <c r="BE582"/>
  <c r="BE587"/>
  <c r="BE629"/>
  <c r="BE639"/>
  <c r="BE654"/>
  <c r="E85"/>
  <c r="BE146"/>
  <c r="BE147"/>
  <c r="BE152"/>
  <c r="BE197"/>
  <c r="BE209"/>
  <c r="BE240"/>
  <c r="BE247"/>
  <c r="BE249"/>
  <c r="BE259"/>
  <c r="BE296"/>
  <c r="BE310"/>
  <c r="BE315"/>
  <c r="BE316"/>
  <c r="BE322"/>
  <c r="BE352"/>
  <c r="BE355"/>
  <c r="BE365"/>
  <c r="BE376"/>
  <c r="BE381"/>
  <c r="BE397"/>
  <c r="BE399"/>
  <c r="BE402"/>
  <c r="BE408"/>
  <c r="BE411"/>
  <c r="BE418"/>
  <c r="BE426"/>
  <c r="BE445"/>
  <c r="BE454"/>
  <c r="BE458"/>
  <c r="BE502"/>
  <c r="BE519"/>
  <c r="BE524"/>
  <c r="BE532"/>
  <c r="BE556"/>
  <c r="BE561"/>
  <c r="BE564"/>
  <c r="BE567"/>
  <c r="BE568"/>
  <c r="BE571"/>
  <c r="BE574"/>
  <c r="BE583"/>
  <c r="BE588"/>
  <c r="BE590"/>
  <c r="BE603"/>
  <c r="BE607"/>
  <c r="BE616"/>
  <c r="BE624"/>
  <c r="BE630"/>
  <c r="BE632"/>
  <c r="BE633"/>
  <c r="BE637"/>
  <c r="BE645"/>
  <c r="BE653"/>
  <c r="BE656"/>
  <c r="BE657"/>
  <c r="BE659"/>
  <c r="BE149"/>
  <c r="BE189"/>
  <c r="BE195"/>
  <c r="BE205"/>
  <c r="BE230"/>
  <c r="BE245"/>
  <c r="BE286"/>
  <c r="BE297"/>
  <c r="BE298"/>
  <c r="BE303"/>
  <c r="BE305"/>
  <c r="BE309"/>
  <c r="BE313"/>
  <c r="BE324"/>
  <c r="BE340"/>
  <c r="BE346"/>
  <c r="BE350"/>
  <c r="BE357"/>
  <c r="BE400"/>
  <c r="BE412"/>
  <c r="BE413"/>
  <c r="BE417"/>
  <c r="BE429"/>
  <c r="BE447"/>
  <c r="BE451"/>
  <c r="BE456"/>
  <c r="BE482"/>
  <c r="BE486"/>
  <c r="BE490"/>
  <c r="BE508"/>
  <c r="BE514"/>
  <c r="BE521"/>
  <c r="BE536"/>
  <c r="BE543"/>
  <c r="BE545"/>
  <c r="BE558"/>
  <c r="BE566"/>
  <c r="BE569"/>
  <c r="BE591"/>
  <c r="BE594"/>
  <c r="BE605"/>
  <c r="F37"/>
  <c r="BD95" i="1"/>
  <c r="BD94" s="1"/>
  <c r="W33" s="1"/>
  <c r="J34" i="2"/>
  <c r="AW95" i="1"/>
  <c r="F35" i="2"/>
  <c r="BB95" i="1"/>
  <c r="BB94" s="1"/>
  <c r="AX94" s="1"/>
  <c r="F34" i="2"/>
  <c r="BA95" i="1" s="1"/>
  <c r="BA94" s="1"/>
  <c r="W30" s="1"/>
  <c r="F36" i="2"/>
  <c r="BC95" i="1" s="1"/>
  <c r="BC94" s="1"/>
  <c r="W32" s="1"/>
  <c r="T328" i="2" l="1"/>
  <c r="P144"/>
  <c r="P328"/>
  <c r="R143"/>
  <c r="T651"/>
  <c r="BK328"/>
  <c r="J328"/>
  <c r="J102"/>
  <c r="R328"/>
  <c r="BK144"/>
  <c r="T144"/>
  <c r="T143" s="1"/>
  <c r="BK651"/>
  <c r="J651"/>
  <c r="J120"/>
  <c r="J145"/>
  <c r="J98" s="1"/>
  <c r="J329"/>
  <c r="J103"/>
  <c r="AW94" i="1"/>
  <c r="AK30" s="1"/>
  <c r="AY94"/>
  <c r="F33" i="2"/>
  <c r="AZ95" i="1" s="1"/>
  <c r="AZ94" s="1"/>
  <c r="W29" s="1"/>
  <c r="W31"/>
  <c r="J33" i="2"/>
  <c r="AV95" i="1" s="1"/>
  <c r="AT95" s="1"/>
  <c r="BK143" i="2" l="1"/>
  <c r="J143"/>
  <c r="J96"/>
  <c r="P143"/>
  <c r="AU95" i="1" s="1"/>
  <c r="AU94" s="1"/>
  <c r="J144" i="2"/>
  <c r="J97"/>
  <c r="AV94" i="1"/>
  <c r="AK29" s="1"/>
  <c r="J30" i="2" l="1"/>
  <c r="AG95" i="1"/>
  <c r="AG94"/>
  <c r="AK26"/>
  <c r="AT94"/>
  <c r="AN94"/>
  <c r="J39" i="2" l="1"/>
  <c r="AN95" i="1"/>
  <c r="AK35"/>
</calcChain>
</file>

<file path=xl/sharedStrings.xml><?xml version="1.0" encoding="utf-8"?>
<sst xmlns="http://schemas.openxmlformats.org/spreadsheetml/2006/main" count="6085" uniqueCount="1114">
  <si>
    <t>Export Komplet</t>
  </si>
  <si>
    <t/>
  </si>
  <si>
    <t>2.0</t>
  </si>
  <si>
    <t>ZAMOK</t>
  </si>
  <si>
    <t>False</t>
  </si>
  <si>
    <t>{50277e60-1759-4d1b-ba90-d5ea7e2f19bc}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</si>
  <si>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</si>
  <si>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</si>
  <si>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</si>
  <si>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</si>
  <si>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</si>
  <si>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</si>
  <si>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</si>
  <si>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</si>
  <si>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PO15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</si>
  <si>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</si>
  <si>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</si>
  <si>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BD Jesniova</t>
  </si>
  <si>
    <t>KSO:</t>
  </si>
  <si>
    <t>CC-CZ:</t>
  </si>
  <si>
    <t>Místo:</t>
  </si>
  <si>
    <t>Jeseniova 1906/145</t>
  </si>
  <si>
    <t>Datum:</t>
  </si>
  <si>
    <t>9. 3. 2023</t>
  </si>
  <si>
    <t>Zadavatel:</t>
  </si>
  <si>
    <t>IČ:</t>
  </si>
  <si>
    <t>SVJ Jeseniova 1906, Praha 3</t>
  </si>
  <si>
    <t>DIČ:</t>
  </si>
  <si>
    <t>Uchazeč:</t>
  </si>
  <si>
    <t>Vyplň údaj</t>
  </si>
  <si>
    <t>Projektant:</t>
  </si>
  <si>
    <t>Ing.arch. Miroslav Polák</t>
  </si>
  <si>
    <t>True</t>
  </si>
  <si>
    <t>Zpracovatel:</t>
  </si>
  <si>
    <t>Ing. Stanislav Pfeifer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</si>
  <si>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</si>
  <si>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</si>
  <si>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</si>
  <si>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</si>
  <si>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</si>
  <si>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</si>
  <si>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</si>
  <si>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</si>
  <si>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</si>
  <si>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</si>
  <si>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</si>
  <si>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</si>
  <si>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</si>
  <si>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</si>
  <si>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</si>
  <si>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</si>
  <si>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</si>
  <si>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</si>
  <si>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</si>
  <si>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</si>
  <si>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</si>
  <si>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</si>
  <si>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</si>
  <si>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</si>
  <si>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</si>
  <si>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</si>
  <si>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</si>
  <si>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</si>
  <si>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</si>
  <si>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</si>
  <si>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</si>
  <si>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</si>
  <si>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</si>
  <si>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</si>
  <si>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</si>
  <si>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</si>
  <si>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</si>
  <si>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</si>
  <si>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</si>
  <si>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</si>
  <si>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</si>
  <si>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</si>
  <si>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</si>
  <si>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</si>
  <si>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</si>
  <si>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</si>
  <si>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</si>
  <si>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</t>
  </si>
  <si>
    <t>STA</t>
  </si>
  <si>
    <t>1</t>
  </si>
  <si>
    <t>{7f047474-3378-4d51-b35b-6948b5695428}</t>
  </si>
  <si>
    <t>2</t>
  </si>
  <si>
    <t>KRYCÍ LIST SOUPISU PRACÍ</t>
  </si>
  <si>
    <t>Objekt:</t>
  </si>
  <si>
    <t>SO 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</si>
  <si>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</si>
  <si>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</si>
  <si>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</si>
  <si>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</si>
  <si>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</si>
  <si>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</si>
  <si>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</si>
  <si>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</si>
  <si>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</si>
  <si>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</si>
  <si>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</si>
  <si>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</si>
  <si>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</si>
  <si>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</si>
  <si>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</si>
  <si>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</si>
  <si>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</si>
  <si>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</si>
  <si>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</si>
  <si>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</si>
  <si>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</si>
  <si>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</si>
  <si>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</si>
  <si>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</si>
  <si>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</si>
  <si>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</si>
  <si>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</si>
  <si>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</si>
  <si>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</si>
  <si>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</si>
  <si>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</si>
  <si>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</si>
  <si>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</si>
  <si>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</si>
  <si>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</si>
  <si>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</si>
  <si>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</si>
  <si>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</si>
  <si>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</si>
  <si>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</si>
  <si>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</si>
  <si>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</si>
  <si>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</si>
  <si>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</si>
  <si>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</si>
  <si>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</si>
  <si>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</si>
  <si>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</si>
  <si>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</si>
  <si>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</si>
  <si>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</si>
  <si>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622325217</t>
  </si>
  <si>
    <t>Oprava vnější vápenné štukové omítky členitosti 1 komínů v rozsahu přes 50 do 65 %</t>
  </si>
  <si>
    <t>m2</t>
  </si>
  <si>
    <t>CS ÚRS 2023 01</t>
  </si>
  <si>
    <t>4</t>
  </si>
  <si>
    <t>2066191996</t>
  </si>
  <si>
    <t>622325101</t>
  </si>
  <si>
    <t>Oprava vnější vápenocementové hladké omítky složitosti 1 stěn v rozsahu do 10 %</t>
  </si>
  <si>
    <t>-1823919785</t>
  </si>
  <si>
    <t>VV</t>
  </si>
  <si>
    <t>867,709+83,791</t>
  </si>
  <si>
    <t>3</t>
  </si>
  <si>
    <t>621221001</t>
  </si>
  <si>
    <t>Montáž kontaktního zateplení vnějších podhledů lepením a mechanickým kotvením desek z minerální vlny s podélnou orientací do betonu a zdiva tl do 40 mm</t>
  </si>
  <si>
    <t>-1732927557</t>
  </si>
  <si>
    <t>římsa</t>
  </si>
  <si>
    <t>(19,8+18,93+20,98)*(0,27+0,34)+(8,27+2*0,85)*0,27</t>
  </si>
  <si>
    <t>M</t>
  </si>
  <si>
    <t>63151518</t>
  </si>
  <si>
    <t>deska tepelně izolační minerální kontaktních fasád podélné vlákno λ=0,036 tl 40mm</t>
  </si>
  <si>
    <t>8</t>
  </si>
  <si>
    <t>-810087766</t>
  </si>
  <si>
    <t>39,115*1,05 'Přepočtené koeficientem množství</t>
  </si>
  <si>
    <t>5</t>
  </si>
  <si>
    <t>621251105</t>
  </si>
  <si>
    <t>Příplatek k cenám kontaktního zateplení podhledů za zápustnou montáž a použití tepelněizolačních zátek z minerální vlny</t>
  </si>
  <si>
    <t>-1658822763</t>
  </si>
  <si>
    <t>39,115</t>
  </si>
  <si>
    <t>622151021</t>
  </si>
  <si>
    <t>Penetrační akrylátový nátěr vnějších mozaikových tenkovrstvých omítek stěn</t>
  </si>
  <si>
    <t>1408373891</t>
  </si>
  <si>
    <t>severní fasáda</t>
  </si>
  <si>
    <t>(19,5+2*1,35)*1,35+2,5*0,8*0,5-1,35*1,4</t>
  </si>
  <si>
    <t>západní fasáda</t>
  </si>
  <si>
    <t>(2,15+1,43)*18,17*0,5</t>
  </si>
  <si>
    <t>jižní fasáda</t>
  </si>
  <si>
    <t>(1,43+0,85)*20,62*0,5-1,0*1,32</t>
  </si>
  <si>
    <t>Součet</t>
  </si>
  <si>
    <t>7</t>
  </si>
  <si>
    <t>622151031</t>
  </si>
  <si>
    <t>Penetrační silikonový nátěr vnějších pastovitých tenkovrstvých omítek stěn</t>
  </si>
  <si>
    <t>-1844423338</t>
  </si>
  <si>
    <t>Mezisoučet</t>
  </si>
  <si>
    <t>ostění a nadpraží lodžiíí</t>
  </si>
  <si>
    <t>3,15*(0,9+0,5+2*0,3)*3</t>
  </si>
  <si>
    <t>3,15*0,56*4*3+2,7*0,7*3+2,7*0,56*3</t>
  </si>
  <si>
    <t>3,15*(0,24*2+0,15*2)*3+1,76*0,7*3</t>
  </si>
  <si>
    <t>3,15*(0,23+0,4+0,15+0,6)*3+1,68*0,7*3+1,52*0,6*3</t>
  </si>
  <si>
    <t>3,15*1,4+1,8*1,4</t>
  </si>
  <si>
    <t>19,55*13,8+1,35*13,8+7,86*2,65</t>
  </si>
  <si>
    <t>"otvory"  -(1,62*1,55*8)-((2,1+1,35)*1,55*4)-(1,4*1,67)-(1,8*3,02*3)-(1,7*1,25*2)</t>
  </si>
  <si>
    <t>18,25*13,8+0,37*2*13,8</t>
  </si>
  <si>
    <t>"otvory"  -(1,62*1,55*9)-(2,4*3,02*3)</t>
  </si>
  <si>
    <t>20,62*13,8+0,3*10,8</t>
  </si>
  <si>
    <t>"otvory"  -(1,62*1,5*16)-(1,32*1,35)-(1,62*2,26*3)-(1,52*1,26*3)-(1,12*1,55)</t>
  </si>
  <si>
    <t>ostění a nadpraží oken</t>
  </si>
  <si>
    <t>331,7*0,15</t>
  </si>
  <si>
    <t>622211011</t>
  </si>
  <si>
    <t>Montáž kontaktního zateplení vnějších stěn a podhledů lodžií lepením a mechanickým kotvením PIR desek do betonu a zdiva tl přes 40 do 80 mm</t>
  </si>
  <si>
    <t>2034892780</t>
  </si>
  <si>
    <t>9</t>
  </si>
  <si>
    <t>28376500</t>
  </si>
  <si>
    <t>deska izolační PIR s oboustranným textilním rounem tl 80mm</t>
  </si>
  <si>
    <t>1479162057</t>
  </si>
  <si>
    <t>80,646*1,05 'Přepočtené koeficientem množství</t>
  </si>
  <si>
    <t>10</t>
  </si>
  <si>
    <t>622211021</t>
  </si>
  <si>
    <t>Montáž kontaktního zateplení vnějších stěn lepením a mechanickým kotvením polystyrénových desek do betonu a zdiva tl přes 80 do 120 mm</t>
  </si>
  <si>
    <t>723585944</t>
  </si>
  <si>
    <t>11</t>
  </si>
  <si>
    <t>28376423</t>
  </si>
  <si>
    <t>deska XPS hrana polodrážková a hladký povrch 300kPA tl 120mm</t>
  </si>
  <si>
    <t>-1021465859</t>
  </si>
  <si>
    <t>83,791*1,05 'Přepočtené koeficientem množství</t>
  </si>
  <si>
    <t>12</t>
  </si>
  <si>
    <t>730887167</t>
  </si>
  <si>
    <t>13</t>
  </si>
  <si>
    <t>28376501</t>
  </si>
  <si>
    <t>deska izolační PIR s oboustranným textilním rounem tl 100mm</t>
  </si>
  <si>
    <t>15760716</t>
  </si>
  <si>
    <t>6,93*1,05 'Přepočtené koeficientem množství</t>
  </si>
  <si>
    <t>14</t>
  </si>
  <si>
    <t>622221031</t>
  </si>
  <si>
    <t>Montáž kontaktního zateplení vnějších stěn lepením a mechanickým kotvením TI z minerální vlny s podélnou orientací do zdiva a betonu tl přes 120 do 160 mm</t>
  </si>
  <si>
    <t>1641742168</t>
  </si>
  <si>
    <t>zateplení stěn 5.NP půda</t>
  </si>
  <si>
    <t>(4,77+0,48+1,77+0,97+1,15+3,34)*2,65</t>
  </si>
  <si>
    <t>zateplení stropu 5.NP půda</t>
  </si>
  <si>
    <t>5,5*7,85</t>
  </si>
  <si>
    <t>63151538</t>
  </si>
  <si>
    <t>deska tepelně izolační minerální kontaktních fasád podélné vlákno λ=0,036 tl 160mm</t>
  </si>
  <si>
    <t>1613547196</t>
  </si>
  <si>
    <t>767,51*1,05 'Přepočtené koeficientem množství</t>
  </si>
  <si>
    <t>16</t>
  </si>
  <si>
    <t>622232001</t>
  </si>
  <si>
    <t>Montáž kontaktního zateplení vnějšího ostění, nadpraží nebo parapetu oken hl. špalety do 200 mm lepením desek PIR tl do 40 mm</t>
  </si>
  <si>
    <t>m</t>
  </si>
  <si>
    <t>-1514028117</t>
  </si>
  <si>
    <t>(1,62*2+1,55*2)*33</t>
  </si>
  <si>
    <t>(1,32+2,35*2)+(1,32*2+0,85*2)</t>
  </si>
  <si>
    <t>(1,12*2+1,55*2)</t>
  </si>
  <si>
    <t>(1,8*2+3,02*2)*3</t>
  </si>
  <si>
    <t>(1,28*2+2,45*2)*3</t>
  </si>
  <si>
    <t>(1,12*2+2,45*2)*3</t>
  </si>
  <si>
    <t>(1,22*2+2,45*2)*3</t>
  </si>
  <si>
    <t>(1,76*2+1,25*2)*2</t>
  </si>
  <si>
    <t>17</t>
  </si>
  <si>
    <t>28376524</t>
  </si>
  <si>
    <t>deska izolační PIR s oboustranným textilním rounem tl 40mm</t>
  </si>
  <si>
    <t>901265890</t>
  </si>
  <si>
    <t>49,755*1,1 'Přepočtené koeficientem množství</t>
  </si>
  <si>
    <t>18</t>
  </si>
  <si>
    <t>622251101</t>
  </si>
  <si>
    <t>Příplatek k cenám kontaktního zateplení vnějších stěn za zápustnou montáž a použití tepelněizolačních zátek z polystyrenu</t>
  </si>
  <si>
    <t>-1440278927</t>
  </si>
  <si>
    <t>83,791</t>
  </si>
  <si>
    <t>19</t>
  </si>
  <si>
    <t>622251105</t>
  </si>
  <si>
    <t>Příplatek k cenám kontaktního zateplení vnějších stěn za zápustnou montáž a použití tepelněizolačních zátek z minerální vlny</t>
  </si>
  <si>
    <t>-59562971</t>
  </si>
  <si>
    <t>767,51</t>
  </si>
  <si>
    <t>20</t>
  </si>
  <si>
    <t>622252001</t>
  </si>
  <si>
    <t>Montáž profilů kontaktního zateplení připevněných mechanicky</t>
  </si>
  <si>
    <t>-2076230566</t>
  </si>
  <si>
    <t>19,55+18,25+20,62</t>
  </si>
  <si>
    <t>59051653</t>
  </si>
  <si>
    <t>profil zakládací Al tl 0,7mm pro ETICS pro izolant tl 160mm</t>
  </si>
  <si>
    <t>-497203334</t>
  </si>
  <si>
    <t>58,42*1,05 'Přepočtené koeficientem množství</t>
  </si>
  <si>
    <t>22</t>
  </si>
  <si>
    <t>622511112</t>
  </si>
  <si>
    <t>Tenkovrstvá akrylátová mozaiková střednězrnná omítka vnějších stěn</t>
  </si>
  <si>
    <t>-831472248</t>
  </si>
  <si>
    <t>23</t>
  </si>
  <si>
    <t>622531012</t>
  </si>
  <si>
    <t>Tenkovrstvá silikonová zrnitá omítka zrnitost 1,5 mm vnějších stěn</t>
  </si>
  <si>
    <t>-152949305</t>
  </si>
  <si>
    <t>24</t>
  </si>
  <si>
    <t>629991001</t>
  </si>
  <si>
    <t>Zakrytí vnějších ploch před znečištěním včetně pozdějšího odkrytí ploch podélných rovných (např. chodníků) fólií položenou volně</t>
  </si>
  <si>
    <t>853000463</t>
  </si>
  <si>
    <t>(24,0+18,5+21,0)*1,5</t>
  </si>
  <si>
    <t>25</t>
  </si>
  <si>
    <t>629991012</t>
  </si>
  <si>
    <t>Zakrytí výplní otvorů fólií přilepenou na začišťovací lišty</t>
  </si>
  <si>
    <t>592945815</t>
  </si>
  <si>
    <t>"otvory"  (1,62*1,55*8)+((2,1+1,35)*1,55*4)+(1,4*1,67)+(1,8*3,02*3)+(1,7*1,25*2)</t>
  </si>
  <si>
    <t>"otvory"  (1,62*1,55*9)+(2,4*3,02*3)</t>
  </si>
  <si>
    <t>"otvory"  (1,62*1,5*16)+(1,32*1,35)+(1,62*2,26*3)+(1,52*1,26*3)+(1,12*1,55)</t>
  </si>
  <si>
    <t>26</t>
  </si>
  <si>
    <t>629995101</t>
  </si>
  <si>
    <t>Očištění vnějších ploch tlakovou vodou</t>
  </si>
  <si>
    <t>-54624084</t>
  </si>
  <si>
    <t>27</t>
  </si>
  <si>
    <t>631311114</t>
  </si>
  <si>
    <t>Mazanina tl přes 50 do 80 mm z betonu prostého bez zvýšených nároků na prostředí tř. C 16/20</t>
  </si>
  <si>
    <t>m3</t>
  </si>
  <si>
    <t>2045908793</t>
  </si>
  <si>
    <t>klubovna</t>
  </si>
  <si>
    <t>(4,28*4,45+3,12*2,0+0,9*1,0)*0,05</t>
  </si>
  <si>
    <t>28</t>
  </si>
  <si>
    <t>631319011</t>
  </si>
  <si>
    <t>Příplatek k mazanině tl přes 50 do 80 mm za přehlazení povrchu</t>
  </si>
  <si>
    <t>-516138432</t>
  </si>
  <si>
    <t>29</t>
  </si>
  <si>
    <t>631319171</t>
  </si>
  <si>
    <t>Příplatek k mazanině tl přes 50 do 80 mm za stržení povrchu spodní vrstvy před vložením výztuže</t>
  </si>
  <si>
    <t>198869938</t>
  </si>
  <si>
    <t>30</t>
  </si>
  <si>
    <t>631362021</t>
  </si>
  <si>
    <t>Výztuž mazanin svařovanými sítěmi Kari</t>
  </si>
  <si>
    <t>t</t>
  </si>
  <si>
    <t>75955680</t>
  </si>
  <si>
    <t>31</t>
  </si>
  <si>
    <t>632481213</t>
  </si>
  <si>
    <t>Separační vrstva z PE fólie</t>
  </si>
  <si>
    <t>-1524609301</t>
  </si>
  <si>
    <t>4,28*4,45+3,12*2,0+0,9*1,0</t>
  </si>
  <si>
    <t>Ostatní konstrukce a práce, bourání</t>
  </si>
  <si>
    <t>32</t>
  </si>
  <si>
    <t>941211112</t>
  </si>
  <si>
    <t>Montáž lešení řadového rámového lehkého zatížení do 200 kg/m2 š od 0,6 do 0,9 m v přes 10 do 25 m</t>
  </si>
  <si>
    <t>1272590302</t>
  </si>
  <si>
    <t>(24,0+18,5+21,0)*16</t>
  </si>
  <si>
    <t>33</t>
  </si>
  <si>
    <t>941211211</t>
  </si>
  <si>
    <t>Příplatek k lešení řadovému rámovému lehkému š 0,9 m v přes 10 do 25 m za první a ZKD den použití</t>
  </si>
  <si>
    <t>927232838</t>
  </si>
  <si>
    <t>1016,0*90</t>
  </si>
  <si>
    <t>34</t>
  </si>
  <si>
    <t>941211812</t>
  </si>
  <si>
    <t>Demontáž lešení řadového rámového lehkého zatížení do 200 kg/m2 š od 0,6 do 0,9 m v přes 10 do 25 m</t>
  </si>
  <si>
    <t>-620168127</t>
  </si>
  <si>
    <t>35</t>
  </si>
  <si>
    <t>952901114</t>
  </si>
  <si>
    <t>Vyčištění budov bytové a občanské výstavby při výšce podlaží přes 4 m</t>
  </si>
  <si>
    <t>-1901786635</t>
  </si>
  <si>
    <t>36</t>
  </si>
  <si>
    <t>965043341</t>
  </si>
  <si>
    <t>Bourání mazanin betonových s potěrem nebo teracem tl. do 100 mm, plochy přes 4 m2</t>
  </si>
  <si>
    <t>-1229129309</t>
  </si>
  <si>
    <t>prádelna 5.NP</t>
  </si>
  <si>
    <t>(4,3*4,45+3,12*2,0+0,9*1,0)*0,1</t>
  </si>
  <si>
    <t>37</t>
  </si>
  <si>
    <t>965049111</t>
  </si>
  <si>
    <t>Příplatek k bourání betonových mazanin za bourání mazanin se svařovanou sítí tl do 100 mm</t>
  </si>
  <si>
    <t>-382555335</t>
  </si>
  <si>
    <t>997</t>
  </si>
  <si>
    <t>Přesun sutě</t>
  </si>
  <si>
    <t>38</t>
  </si>
  <si>
    <t>997013115</t>
  </si>
  <si>
    <t>Vnitrostaveništní doprava suti a vybouraných hmot pro budovy v přes 15 do 18 m s použitím mechanizace</t>
  </si>
  <si>
    <t>-164404521</t>
  </si>
  <si>
    <t>39</t>
  </si>
  <si>
    <t>997013312</t>
  </si>
  <si>
    <t>Montáž a demontáž shozu suti v přes 10 do 20 m</t>
  </si>
  <si>
    <t>-431104766</t>
  </si>
  <si>
    <t>40</t>
  </si>
  <si>
    <t>997013322</t>
  </si>
  <si>
    <t>Příplatek k shozu suti v přes 10 do 20 m za první a ZKD den použití</t>
  </si>
  <si>
    <t>-387825270</t>
  </si>
  <si>
    <t>16*10</t>
  </si>
  <si>
    <t>41</t>
  </si>
  <si>
    <t>997013501</t>
  </si>
  <si>
    <t>Odvoz suti a vybouraných hmot na skládku nebo meziskládku do 1 km se složením</t>
  </si>
  <si>
    <t>-1618350633</t>
  </si>
  <si>
    <t>42</t>
  </si>
  <si>
    <t>997013509</t>
  </si>
  <si>
    <t>Příplatek k odvozu suti a vybouraných hmot na skládku ZKD 1 km přes 1 km</t>
  </si>
  <si>
    <t>35468745</t>
  </si>
  <si>
    <t>36,781*20</t>
  </si>
  <si>
    <t>43</t>
  </si>
  <si>
    <t>997013811</t>
  </si>
  <si>
    <t>Poplatek za uložení na skládce (skládkovné) stavebního odpadu dřevěného kód odpadu 17 02 01</t>
  </si>
  <si>
    <t>-1317535870</t>
  </si>
  <si>
    <t>44</t>
  </si>
  <si>
    <t>997013861</t>
  </si>
  <si>
    <t>Poplatek za uložení stavebního odpadu na recyklační skládce (skládkovné) z prostého betonu kód odpadu 17 01 01</t>
  </si>
  <si>
    <t>2011342526</t>
  </si>
  <si>
    <t>45</t>
  </si>
  <si>
    <t>997013867</t>
  </si>
  <si>
    <t>Poplatek za uložení stavebního odpadu na recyklační skládce (skládkovné) z tašek a keramických výrobků kód odpadu 17 01 03</t>
  </si>
  <si>
    <t>-1382418550</t>
  </si>
  <si>
    <t>46</t>
  </si>
  <si>
    <t>997013871</t>
  </si>
  <si>
    <t>Poplatek za uložení stavebního odpadu na recyklační skládce (skládkovné) směsného stavebního a demoličního kód odpadu 17 09 04</t>
  </si>
  <si>
    <t>-1809841220</t>
  </si>
  <si>
    <t>998</t>
  </si>
  <si>
    <t>Přesun hmot</t>
  </si>
  <si>
    <t>47</t>
  </si>
  <si>
    <t>998011003</t>
  </si>
  <si>
    <t>Přesun hmot pro budovy zděné v přes 12 do 24 m</t>
  </si>
  <si>
    <t>1048850922</t>
  </si>
  <si>
    <t>PSV</t>
  </si>
  <si>
    <t>Práce a dodávky PSV</t>
  </si>
  <si>
    <t>712</t>
  </si>
  <si>
    <t>Povlakové krytiny</t>
  </si>
  <si>
    <t>48</t>
  </si>
  <si>
    <t>712361703</t>
  </si>
  <si>
    <t>Provedení povlakové krytiny střech do 10° fólií přilepenou v plné ploše, včetně všech detailů - okapnice, lemování atik, komínů, zdí, světlíků, prostupů kanalizace, hromosvodu, střešního výlezu</t>
  </si>
  <si>
    <t>1383382100</t>
  </si>
  <si>
    <t>plochá střecha</t>
  </si>
  <si>
    <t>5,3*13,3</t>
  </si>
  <si>
    <t>70,49*1,2 'Přepočtené koeficientem množství</t>
  </si>
  <si>
    <t>49</t>
  </si>
  <si>
    <t>28342410</t>
  </si>
  <si>
    <t>fólie hydroizolační střešní mPVC s nakašírovaným PES rounem určená k lepení tl 1,2mm (účinná tloušťka)</t>
  </si>
  <si>
    <t>303403850</t>
  </si>
  <si>
    <t>91,637*1,3 'Přepočtené koeficientem množství</t>
  </si>
  <si>
    <t>50</t>
  </si>
  <si>
    <t>VEL.CXP0901200473Q</t>
  </si>
  <si>
    <t>VÝLEZ DO PLOCHÉ STŘECHY CXP 090120 0473Q</t>
  </si>
  <si>
    <t>kus</t>
  </si>
  <si>
    <t>1744868106</t>
  </si>
  <si>
    <t>51</t>
  </si>
  <si>
    <t>998712203</t>
  </si>
  <si>
    <t>Přesun hmot procentní pro krytiny povlakové v objektech v přes 12 do 24 m</t>
  </si>
  <si>
    <t>%</t>
  </si>
  <si>
    <t>-818300229</t>
  </si>
  <si>
    <t>713</t>
  </si>
  <si>
    <t>Izolace tepelné</t>
  </si>
  <si>
    <t>52</t>
  </si>
  <si>
    <t>713121111</t>
  </si>
  <si>
    <t>Montáž izolace tepelné podlah volně kladenými rohožemi, pásy, dílci, deskami 1 vrstva</t>
  </si>
  <si>
    <t>271598706</t>
  </si>
  <si>
    <t>lodžie</t>
  </si>
  <si>
    <t>0,72*2,4*3</t>
  </si>
  <si>
    <t>53</t>
  </si>
  <si>
    <t>28376422</t>
  </si>
  <si>
    <t>deska XPS hrana polodrážková a hladký povrch 300kPA tl 100mm</t>
  </si>
  <si>
    <t>-1699800315</t>
  </si>
  <si>
    <t>5,184*1,05 'Přepočtené koeficientem množství</t>
  </si>
  <si>
    <t>54</t>
  </si>
  <si>
    <t>28372305</t>
  </si>
  <si>
    <t>deska EPS 100 pro konstrukce s běžným zatížením λ=0,037 tl 50mm</t>
  </si>
  <si>
    <t>-54169861</t>
  </si>
  <si>
    <t>25,186*1,05 'Přepočtené koeficientem množství</t>
  </si>
  <si>
    <t>55</t>
  </si>
  <si>
    <t>28372303</t>
  </si>
  <si>
    <t>deska EPS 100 pro konstrukce s běžným zatížením λ=0,037 tl 40mm</t>
  </si>
  <si>
    <t>-168289698</t>
  </si>
  <si>
    <t>1*1,1 'Přepočtené koeficientem množství</t>
  </si>
  <si>
    <t>56</t>
  </si>
  <si>
    <t>713121122</t>
  </si>
  <si>
    <t>Montáž izolace tepelné podlah volně kladenými mezi trámy nebo rošt rohožemi, pásy, dílci, deskami 2 vrstvy</t>
  </si>
  <si>
    <t>849143797</t>
  </si>
  <si>
    <t>zateplení podlahy půdy 5.NP</t>
  </si>
  <si>
    <t>20,0*9,0+12,0*8,0+7,7*0,75</t>
  </si>
  <si>
    <t>57</t>
  </si>
  <si>
    <t>63152102</t>
  </si>
  <si>
    <t>pás tepelně izolační univerzální λ=0,032-0,033 tl 140mm</t>
  </si>
  <si>
    <t>1958408554</t>
  </si>
  <si>
    <t>281,775*2,1 'Přepočtené koeficientem množství</t>
  </si>
  <si>
    <t>58</t>
  </si>
  <si>
    <t>713141152</t>
  </si>
  <si>
    <t>Montáž izolace tepelné střech plochých kladené volně 2 vrstvy rohoží, pásů, dílců, desek</t>
  </si>
  <si>
    <t>-1382861531</t>
  </si>
  <si>
    <t>vikýř</t>
  </si>
  <si>
    <t>2,0*7,85</t>
  </si>
  <si>
    <t>arkýř</t>
  </si>
  <si>
    <t>1,5*8,27</t>
  </si>
  <si>
    <t>59</t>
  </si>
  <si>
    <t>63140405</t>
  </si>
  <si>
    <t>deska tepelně izolační minerální plochých střech dvouvrstvá λ=0,038-0,039 tl 140mm</t>
  </si>
  <si>
    <t>240579588</t>
  </si>
  <si>
    <t>28,105*2,1 'Přepočtené koeficientem množství</t>
  </si>
  <si>
    <t>60</t>
  </si>
  <si>
    <t>28375926</t>
  </si>
  <si>
    <t>deska EPS 200 pro konstrukce s velmi vysokým zatížením λ=0,034 tl 100mm</t>
  </si>
  <si>
    <t>1540241024</t>
  </si>
  <si>
    <t>70,49*2,1 'Přepočtené koeficientem množství</t>
  </si>
  <si>
    <t>61</t>
  </si>
  <si>
    <t>713141311</t>
  </si>
  <si>
    <t>Montáž izolace tepelné střech plochých kladené volně, spádová vrstva</t>
  </si>
  <si>
    <t>1807050348</t>
  </si>
  <si>
    <t>62</t>
  </si>
  <si>
    <t>28376143</t>
  </si>
  <si>
    <t>klín izolační EPS 200 spád do 5%</t>
  </si>
  <si>
    <t>-1314185298</t>
  </si>
  <si>
    <t>63</t>
  </si>
  <si>
    <t>713141262</t>
  </si>
  <si>
    <t>Přikotvení tepelné izolace šrouby do trapézového plechu nebo do dřeva pro izolaci tl přes 240 mm</t>
  </si>
  <si>
    <t>-937790163</t>
  </si>
  <si>
    <t>64</t>
  </si>
  <si>
    <t>998713203</t>
  </si>
  <si>
    <t>Přesun hmot procentní pro izolace tepelné v objektech v přes 12 do 24 m</t>
  </si>
  <si>
    <t>-1937766589</t>
  </si>
  <si>
    <t>721</t>
  </si>
  <si>
    <t>Zdravotechnika - vnitřní kanalizace</t>
  </si>
  <si>
    <t>65</t>
  </si>
  <si>
    <t>R721171912</t>
  </si>
  <si>
    <t>Obnova připojovacího kanalizačního potrubí</t>
  </si>
  <si>
    <t>kpl</t>
  </si>
  <si>
    <t>2059130256</t>
  </si>
  <si>
    <t>66</t>
  </si>
  <si>
    <t>721910942</t>
  </si>
  <si>
    <t>Pročištění lapačů střešních splavenin</t>
  </si>
  <si>
    <t>268234017</t>
  </si>
  <si>
    <t>67</t>
  </si>
  <si>
    <t>R721140916</t>
  </si>
  <si>
    <t>Přesun litinové části svodu DN 125 před izolant včetně dopojení do lapače střešních splavenin</t>
  </si>
  <si>
    <t>958657654</t>
  </si>
  <si>
    <t>722</t>
  </si>
  <si>
    <t>Zdravotechnika - vnitřní vodovod</t>
  </si>
  <si>
    <t>68</t>
  </si>
  <si>
    <t>R722190901</t>
  </si>
  <si>
    <t>Obnova připojovacího vodovodního potrubí</t>
  </si>
  <si>
    <t>100218402</t>
  </si>
  <si>
    <t>69</t>
  </si>
  <si>
    <t>R722259115</t>
  </si>
  <si>
    <t>Přenosný hasicí přístroj práškový</t>
  </si>
  <si>
    <t>-2052228886</t>
  </si>
  <si>
    <t>70</t>
  </si>
  <si>
    <t>998722203</t>
  </si>
  <si>
    <t>Přesun hmot procentní pro vnitřní vodovod v objektech v přes 12 do 24 m</t>
  </si>
  <si>
    <t>-984236025</t>
  </si>
  <si>
    <t>725</t>
  </si>
  <si>
    <t>Zdravotechnika - zařizovací předměty</t>
  </si>
  <si>
    <t>71</t>
  </si>
  <si>
    <t>725111132</t>
  </si>
  <si>
    <t>Splachovač nádržkový plastový nízkopoložený nebo vysokopoložený</t>
  </si>
  <si>
    <t>soubor</t>
  </si>
  <si>
    <t>1804853691</t>
  </si>
  <si>
    <t>72</t>
  </si>
  <si>
    <t>725112001</t>
  </si>
  <si>
    <t>Klozet keramický standardní samostatně stojící s hlubokým splachováním odpad vodorovný</t>
  </si>
  <si>
    <t>645625428</t>
  </si>
  <si>
    <t>73</t>
  </si>
  <si>
    <t>725211601</t>
  </si>
  <si>
    <t>Umyvadlo keramické bílé šířky 500 mm bez krytu na sifon připevněné na stěnu šrouby</t>
  </si>
  <si>
    <t>-1027605711</t>
  </si>
  <si>
    <t>74</t>
  </si>
  <si>
    <t>725210821</t>
  </si>
  <si>
    <t>Demontáž umyvadel bez výtokových armatur</t>
  </si>
  <si>
    <t>-1657438494</t>
  </si>
  <si>
    <t>75</t>
  </si>
  <si>
    <t>725110811</t>
  </si>
  <si>
    <t>Demontáž klozetů splachovací s nádrží</t>
  </si>
  <si>
    <t>-436110690</t>
  </si>
  <si>
    <t>76</t>
  </si>
  <si>
    <t>725220842</t>
  </si>
  <si>
    <t>Demontáž van ocelových betonových</t>
  </si>
  <si>
    <t>-2020625841</t>
  </si>
  <si>
    <t>77</t>
  </si>
  <si>
    <t>725620800</t>
  </si>
  <si>
    <t>Demontáž vařičů nebo trub plynových pevně připojených</t>
  </si>
  <si>
    <t>13025163</t>
  </si>
  <si>
    <t>78</t>
  </si>
  <si>
    <t>725672800</t>
  </si>
  <si>
    <t>Demontáž pračky</t>
  </si>
  <si>
    <t>1778022083</t>
  </si>
  <si>
    <t>79</t>
  </si>
  <si>
    <t>725820801</t>
  </si>
  <si>
    <t>Demontáž baterie nástěnné do G 3 / 4</t>
  </si>
  <si>
    <t>-771971783</t>
  </si>
  <si>
    <t>80</t>
  </si>
  <si>
    <t>998725203</t>
  </si>
  <si>
    <t>Přesun hmot procentní pro zařizovací předměty v objektech v přes 12 do 24 m</t>
  </si>
  <si>
    <t>-246463275</t>
  </si>
  <si>
    <t>741</t>
  </si>
  <si>
    <t>Elektroinstalace - silnoproud</t>
  </si>
  <si>
    <t>81</t>
  </si>
  <si>
    <t>R000001EL</t>
  </si>
  <si>
    <t xml:space="preserve">Demontáž hromosvodného vedení </t>
  </si>
  <si>
    <t>-783315042</t>
  </si>
  <si>
    <t>82</t>
  </si>
  <si>
    <t>R00001EL</t>
  </si>
  <si>
    <t>Vymístění fasádníího osvětlení s čidlem na kontaktní zateplovací systém</t>
  </si>
  <si>
    <t>-706031463</t>
  </si>
  <si>
    <t>83</t>
  </si>
  <si>
    <t>R00002EL</t>
  </si>
  <si>
    <t>Nová elektroinstalace v klubovně, napojení přes podružné měření v rozvaděči v 1.NP</t>
  </si>
  <si>
    <t>-1656771195</t>
  </si>
  <si>
    <t>84</t>
  </si>
  <si>
    <t>R00003EL</t>
  </si>
  <si>
    <t xml:space="preserve">Dodávka a montáž hromosvodného vedení </t>
  </si>
  <si>
    <t>-1400805580</t>
  </si>
  <si>
    <t>85</t>
  </si>
  <si>
    <t>11.253.579</t>
  </si>
  <si>
    <t>STIEBEL Nástěnný konvektor CNS 150 TREND U, 1.5 kW/230 V, bílý</t>
  </si>
  <si>
    <t>-1855403914</t>
  </si>
  <si>
    <t>86</t>
  </si>
  <si>
    <t>998741203</t>
  </si>
  <si>
    <t>Přesun hmot procentní pro silnoproud v objektech v přes 12 do 24 m</t>
  </si>
  <si>
    <t>535098985</t>
  </si>
  <si>
    <t>751</t>
  </si>
  <si>
    <t>Vzduchotechnika</t>
  </si>
  <si>
    <t>87</t>
  </si>
  <si>
    <t>751111011</t>
  </si>
  <si>
    <t>Montáž ventilátoru axiálního nízkotlakého nástěnného základního D do 100 mm</t>
  </si>
  <si>
    <t>1486144571</t>
  </si>
  <si>
    <t>88</t>
  </si>
  <si>
    <t>42914110</t>
  </si>
  <si>
    <t>ventilátor axiální stěnový skříň z plastu IP44 17W D 100mm</t>
  </si>
  <si>
    <t>1031585788</t>
  </si>
  <si>
    <t>89</t>
  </si>
  <si>
    <t>751510041</t>
  </si>
  <si>
    <t>Vzduchotechnické potrubí z pozinkovaného plechu kruhové spirálně vinutá trouba bez příruby D do 100 mm</t>
  </si>
  <si>
    <t>-996074545</t>
  </si>
  <si>
    <t>90</t>
  </si>
  <si>
    <t>998751202</t>
  </si>
  <si>
    <t>Přesun hmot procentní pro vzduchotechniku v objektech výšky přes 12 do 24 m</t>
  </si>
  <si>
    <t>723392541</t>
  </si>
  <si>
    <t>762</t>
  </si>
  <si>
    <t>Konstrukce tesařské</t>
  </si>
  <si>
    <t>91</t>
  </si>
  <si>
    <t>762342811</t>
  </si>
  <si>
    <t>Demontáž laťování střech z latí osové vzdálenosti do 0,22 m</t>
  </si>
  <si>
    <t>-202788811</t>
  </si>
  <si>
    <t>(19,87+13,4)*8,16*0,5+(5,7+19,9)*8,16*0,5+(20,82+13,7)*8,16*0,5</t>
  </si>
  <si>
    <t>92</t>
  </si>
  <si>
    <t>762342214</t>
  </si>
  <si>
    <t>Montáž laťování na střechách jednoduchých sklonu do 60° osové vzdálenosti přes 150 do 360 mm</t>
  </si>
  <si>
    <t>-515576238</t>
  </si>
  <si>
    <t>93</t>
  </si>
  <si>
    <t>60514114</t>
  </si>
  <si>
    <t>řezivo jehličnaté lať impregnovaná dl 4 m</t>
  </si>
  <si>
    <t>-26628352</t>
  </si>
  <si>
    <t>381,031*3,3*0,06*0,04</t>
  </si>
  <si>
    <t>3,018*1,1 'Přepočtené koeficientem množství</t>
  </si>
  <si>
    <t>94</t>
  </si>
  <si>
    <t>762342511</t>
  </si>
  <si>
    <t>Montáž kontralatí na podklad bez tepelné izolace</t>
  </si>
  <si>
    <t>1082272661</t>
  </si>
  <si>
    <t>95</t>
  </si>
  <si>
    <t>854253726</t>
  </si>
  <si>
    <t>340,0*0,04*0,06</t>
  </si>
  <si>
    <t>0,816*1,1 'Přepočtené koeficientem množství</t>
  </si>
  <si>
    <t>96</t>
  </si>
  <si>
    <t>762361312</t>
  </si>
  <si>
    <t>Konstrukční a vyrovnávací vrstva pod klempířské prvky (atiky) z desek dřevoštěpkových tl 22 mm</t>
  </si>
  <si>
    <t>383180103</t>
  </si>
  <si>
    <t>vikýř+parapet</t>
  </si>
  <si>
    <t>(8,0*1,7)*2</t>
  </si>
  <si>
    <t>1,5*8,5</t>
  </si>
  <si>
    <t>maska arkýře a vikýře</t>
  </si>
  <si>
    <t>(8,0+2*1,7+8,2+2*1,5)*0,3</t>
  </si>
  <si>
    <t>světlíky</t>
  </si>
  <si>
    <t>1,4*1,0+1,4*1,6+1,4*1,1+1,4*2,1</t>
  </si>
  <si>
    <t>97</t>
  </si>
  <si>
    <t>762713110</t>
  </si>
  <si>
    <t>Montáž prostorové vázané kce z hraněného řeziva průřezové pl do 120 cm2 (podkladní rošt zateplení podlahy půdy)</t>
  </si>
  <si>
    <t>1429488591</t>
  </si>
  <si>
    <t>20,0*9+12,0*8+7,7*2+20,0*15+12,0*9+0,75*9</t>
  </si>
  <si>
    <t>98</t>
  </si>
  <si>
    <t>60512125</t>
  </si>
  <si>
    <t>hranol stavební řezivo průřezu do 120cm2 do dl 6m</t>
  </si>
  <si>
    <t>1285602609</t>
  </si>
  <si>
    <t>(20,0*9+12,0*8+7,7*2+20,0*15+12,0*9+0,75*9)*0,14*0,06</t>
  </si>
  <si>
    <t>99</t>
  </si>
  <si>
    <t>762795000</t>
  </si>
  <si>
    <t>Spojovací prostředky pro montáž prostorových vázaných kcí</t>
  </si>
  <si>
    <t>-321237328</t>
  </si>
  <si>
    <t>5,932</t>
  </si>
  <si>
    <t>100</t>
  </si>
  <si>
    <t>762083121</t>
  </si>
  <si>
    <t>Impregnace řeziva proti dřevokaznému hmyzu, houbám a plísním máčením třída ohrožení 1 a 2</t>
  </si>
  <si>
    <t>602003476</t>
  </si>
  <si>
    <t>101</t>
  </si>
  <si>
    <t>R762083111</t>
  </si>
  <si>
    <t xml:space="preserve">Impregnace krovu proti dřevokaznému hmyzu a houbám </t>
  </si>
  <si>
    <t>-1737132385</t>
  </si>
  <si>
    <t>102</t>
  </si>
  <si>
    <t>762810044</t>
  </si>
  <si>
    <t>Záklop stropů z desek OSB tl 18 mm na pero a drážku šroubovaných na rošt</t>
  </si>
  <si>
    <t>-2062501806</t>
  </si>
  <si>
    <t>103</t>
  </si>
  <si>
    <t>762895000</t>
  </si>
  <si>
    <t>Spojovací prostředky pro montáž záklopu, stropnice a podbíjení</t>
  </si>
  <si>
    <t>395258734</t>
  </si>
  <si>
    <t>281,775*0,018</t>
  </si>
  <si>
    <t>104</t>
  </si>
  <si>
    <t>998762203</t>
  </si>
  <si>
    <t>Přesun hmot procentní pro kce tesařské v objektech v přes 12 do 24 m</t>
  </si>
  <si>
    <t>1219068973</t>
  </si>
  <si>
    <t>763</t>
  </si>
  <si>
    <t>Konstrukce suché výstavby</t>
  </si>
  <si>
    <t>105</t>
  </si>
  <si>
    <t>763131411</t>
  </si>
  <si>
    <t>SDK podhled desky 1xA 12,5 bez izolace dvouvrstvá spodní kce profil CD+UD</t>
  </si>
  <si>
    <t>-1404439034</t>
  </si>
  <si>
    <t>764</t>
  </si>
  <si>
    <t>Konstrukce klempířské</t>
  </si>
  <si>
    <t>106</t>
  </si>
  <si>
    <t>764001821</t>
  </si>
  <si>
    <t>Demontáž klempířských konstrukcí krytiny ze svitků nebo tabulí do suti</t>
  </si>
  <si>
    <t>1382576803</t>
  </si>
  <si>
    <t>(8,0+1,7)*2,0</t>
  </si>
  <si>
    <t>8,5*1,5</t>
  </si>
  <si>
    <t>107</t>
  </si>
  <si>
    <t>764002811</t>
  </si>
  <si>
    <t>Demontáž okapového plechu do suti v krytině povlakové</t>
  </si>
  <si>
    <t>-20431059</t>
  </si>
  <si>
    <t>19,8+19,9+20,8</t>
  </si>
  <si>
    <t>108</t>
  </si>
  <si>
    <t>764002821</t>
  </si>
  <si>
    <t>Demontáž střešního výlezu do suti</t>
  </si>
  <si>
    <t>-1298316990</t>
  </si>
  <si>
    <t>109</t>
  </si>
  <si>
    <t>764002841</t>
  </si>
  <si>
    <t>Demontáž oplechování horních ploch zdí a nadezdívek do suti</t>
  </si>
  <si>
    <t>-1162904971</t>
  </si>
  <si>
    <t>8,16*2+13,0+13,5+5,6+12,0</t>
  </si>
  <si>
    <t>110</t>
  </si>
  <si>
    <t>764002851</t>
  </si>
  <si>
    <t>Demontáž oplechování parapetů do suti</t>
  </si>
  <si>
    <t>1194630848</t>
  </si>
  <si>
    <t>1.PP</t>
  </si>
  <si>
    <t>5*0,85</t>
  </si>
  <si>
    <t>1.NP</t>
  </si>
  <si>
    <t>1,62*9+1,12+2,1+1,3</t>
  </si>
  <si>
    <t>2.NP-4.NP</t>
  </si>
  <si>
    <t>(1,62*8+2,1+1,3)*3</t>
  </si>
  <si>
    <t>111</t>
  </si>
  <si>
    <t>764002881</t>
  </si>
  <si>
    <t>Demontáž lemování střešních prostupů do suti</t>
  </si>
  <si>
    <t>695359539</t>
  </si>
  <si>
    <t>komínů</t>
  </si>
  <si>
    <t>6,0</t>
  </si>
  <si>
    <t>112</t>
  </si>
  <si>
    <t>764004801</t>
  </si>
  <si>
    <t>Demontáž podokapního žlabu do suti</t>
  </si>
  <si>
    <t>-353212502</t>
  </si>
  <si>
    <t>113</t>
  </si>
  <si>
    <t>764004821</t>
  </si>
  <si>
    <t>Demontáž nástřešního žlabu do suti</t>
  </si>
  <si>
    <t>1755934679</t>
  </si>
  <si>
    <t>114</t>
  </si>
  <si>
    <t>764004861</t>
  </si>
  <si>
    <t>Demontáž svodu do suti</t>
  </si>
  <si>
    <t>-1840088849</t>
  </si>
  <si>
    <t>15,5*3</t>
  </si>
  <si>
    <t>115</t>
  </si>
  <si>
    <t>764011624</t>
  </si>
  <si>
    <t>Dilatační připojovací lišta z Pz s povrchovou úpravou včetně tmelení rš 200 mm</t>
  </si>
  <si>
    <t>1904857769</t>
  </si>
  <si>
    <t>116</t>
  </si>
  <si>
    <t>764111641</t>
  </si>
  <si>
    <t>Krytina střechy rovné drážkováním ze svitků z Pz plechu s povrchovou úpravou do rš 670 mm sklonu do 30°</t>
  </si>
  <si>
    <t>-746550646</t>
  </si>
  <si>
    <t>117</t>
  </si>
  <si>
    <t>764212664</t>
  </si>
  <si>
    <t>Oplechování rovné okapové hrany z Pz s povrchovou úpravou rš 330 mm</t>
  </si>
  <si>
    <t>-861924869</t>
  </si>
  <si>
    <t>19,8+18,9+20,8</t>
  </si>
  <si>
    <t>118</t>
  </si>
  <si>
    <t>764214603</t>
  </si>
  <si>
    <t>Oplechování horních ploch a atik bez rohů z Pz s povrch úpravou mechanicky kotvené rš 250 mm</t>
  </si>
  <si>
    <t>1831536421</t>
  </si>
  <si>
    <t>119</t>
  </si>
  <si>
    <t>764215605</t>
  </si>
  <si>
    <t>Oplechování horních ploch a atik bez rohů z Pz plechu s povrch úpravou celoplošně lepené rš 400 mm</t>
  </si>
  <si>
    <t>1788277873</t>
  </si>
  <si>
    <t>zděné zábradlí lodžie</t>
  </si>
  <si>
    <t>2,0*3</t>
  </si>
  <si>
    <t>120</t>
  </si>
  <si>
    <t>764216643</t>
  </si>
  <si>
    <t>Oplechování rovných parapetů celoplošně lepené z Pz s povrchovou úpravou rš 250 mm</t>
  </si>
  <si>
    <t>-2063675753</t>
  </si>
  <si>
    <t>0,85*10</t>
  </si>
  <si>
    <t>121</t>
  </si>
  <si>
    <t>764216645</t>
  </si>
  <si>
    <t>Oplechování rovných parapetů celoplošně lepené z Pz s povrchovou úpravou rš 400 mm</t>
  </si>
  <si>
    <t>1340621841</t>
  </si>
  <si>
    <t>122</t>
  </si>
  <si>
    <t>764218605</t>
  </si>
  <si>
    <t>Oplechování rovné římsy mechanicky kotvené z Pz s upraveným povrchem rš 400 mm</t>
  </si>
  <si>
    <t>-1612604772</t>
  </si>
  <si>
    <t>maska vikýře a arkýře</t>
  </si>
  <si>
    <t>8,0+2*1,7+8,2+2*1,5</t>
  </si>
  <si>
    <t>123</t>
  </si>
  <si>
    <t>764311615</t>
  </si>
  <si>
    <t>Lemování rovných zdí střech s krytinou skládanou z Pz s povrchovou úpravou rš 400 mm</t>
  </si>
  <si>
    <t>-577838623</t>
  </si>
  <si>
    <t>8,16*2+13,5+14,7+6,6+2,1*2+1,4*2+1,0*4</t>
  </si>
  <si>
    <t>124</t>
  </si>
  <si>
    <t>764511612</t>
  </si>
  <si>
    <t>Žlab podokapní hranatý z Pz s povrchovou úpravou rš 330 mm</t>
  </si>
  <si>
    <t>-1518666514</t>
  </si>
  <si>
    <t>125</t>
  </si>
  <si>
    <t>764511662</t>
  </si>
  <si>
    <t>Kotlík hranatý pro podokapní žlaby z Pz s povrchovou úpravou 330/100 mm</t>
  </si>
  <si>
    <t>-502387846</t>
  </si>
  <si>
    <t>126</t>
  </si>
  <si>
    <t>764513407</t>
  </si>
  <si>
    <t>Žlaby nadokapní (nástřešní ) oblého tvaru včetně háků, čel a hrdel z Pz plechu rš 670 mm</t>
  </si>
  <si>
    <t>1901786375</t>
  </si>
  <si>
    <t>127</t>
  </si>
  <si>
    <t>764511643</t>
  </si>
  <si>
    <t>Kotlík oválný (trychtýřový) pro podokapní žlaby z Pz s povrchovou úpravou 330/120 mm</t>
  </si>
  <si>
    <t>-21685907</t>
  </si>
  <si>
    <t>128</t>
  </si>
  <si>
    <t>764513427</t>
  </si>
  <si>
    <t>Příplatek k cenám nadokapního žlabu za provedení rohu nebo koutu z Pz plechu rš 670 mm</t>
  </si>
  <si>
    <t>-1173843673</t>
  </si>
  <si>
    <t>129</t>
  </si>
  <si>
    <t>764518402</t>
  </si>
  <si>
    <t>Hranatý svod včetně objímek, kolen, odskoků z Pz plechu o straně 100 mm</t>
  </si>
  <si>
    <t>-2003609939</t>
  </si>
  <si>
    <t>130</t>
  </si>
  <si>
    <t>764518403</t>
  </si>
  <si>
    <t>Hranatý svod včetně objímek, kolen, odskoků z Pz plechu o straně 120 mm</t>
  </si>
  <si>
    <t>-1859027880</t>
  </si>
  <si>
    <t>131</t>
  </si>
  <si>
    <t>998764203</t>
  </si>
  <si>
    <t>Přesun hmot procentní pro konstrukce klempířské v objektech v přes 12 do 24 m</t>
  </si>
  <si>
    <t>1833514172</t>
  </si>
  <si>
    <t>765</t>
  </si>
  <si>
    <t>Krytina skládaná</t>
  </si>
  <si>
    <t>132</t>
  </si>
  <si>
    <t>765111821</t>
  </si>
  <si>
    <t>Demontáž krytiny keramické hladké (bobrovky), sklonu do 30° na sucho do suti</t>
  </si>
  <si>
    <t>1672536479</t>
  </si>
  <si>
    <t>133</t>
  </si>
  <si>
    <t>765111831</t>
  </si>
  <si>
    <t>Příplatek k demontáži krytiny keramické hladké do suti za sklon přes 30°</t>
  </si>
  <si>
    <t>-1838874269</t>
  </si>
  <si>
    <t>134</t>
  </si>
  <si>
    <t>765192811</t>
  </si>
  <si>
    <t>Demontáž střešního výlezu jakékoliv plochy</t>
  </si>
  <si>
    <t>146200113</t>
  </si>
  <si>
    <t>135</t>
  </si>
  <si>
    <t>765111101</t>
  </si>
  <si>
    <t>Montáž krytiny keramické hladké sklonu do 30° na sucho přes 32 do 40 ks/m2 korunové krytí</t>
  </si>
  <si>
    <t>530813122</t>
  </si>
  <si>
    <t>136</t>
  </si>
  <si>
    <t>59660010</t>
  </si>
  <si>
    <t>taška bobrovka režná základní kulatý řez</t>
  </si>
  <si>
    <t>1580908216</t>
  </si>
  <si>
    <t>381,031*39,14 'Přepočtené koeficientem množství</t>
  </si>
  <si>
    <t>137</t>
  </si>
  <si>
    <t>765111221</t>
  </si>
  <si>
    <t>Montáž krytiny keramické nároží na sucho větracím pásem lepícím</t>
  </si>
  <si>
    <t>629822212</t>
  </si>
  <si>
    <t>138</t>
  </si>
  <si>
    <t>59660030</t>
  </si>
  <si>
    <t>hřebenáč drážkový keramický š 210mm režný</t>
  </si>
  <si>
    <t>1849532121</t>
  </si>
  <si>
    <t>23*3,09 'Přepočtené koeficientem množství</t>
  </si>
  <si>
    <t>139</t>
  </si>
  <si>
    <t>765111503</t>
  </si>
  <si>
    <t>Příplatek k montáži krytiny keramické za připevňovací prostředky za sklon přes 30° do 40°</t>
  </si>
  <si>
    <t>-2031998288</t>
  </si>
  <si>
    <t>381,031</t>
  </si>
  <si>
    <t>140</t>
  </si>
  <si>
    <t>765115302</t>
  </si>
  <si>
    <t>Montáž střešního výlezu pl jednotlivě přes 0,25 m2 pro keramickou krytinu</t>
  </si>
  <si>
    <t>1769654020</t>
  </si>
  <si>
    <t>141</t>
  </si>
  <si>
    <t>VEL.GVK0000Z</t>
  </si>
  <si>
    <t>STŘEŠNÍ VÝLEZ GVK 0000Z</t>
  </si>
  <si>
    <t>812318325</t>
  </si>
  <si>
    <t>142</t>
  </si>
  <si>
    <t>765191001</t>
  </si>
  <si>
    <t>Montáž pojistné hydroizolační nebo parotěsné fólie kladené ve sklonu do 20° lepením na bednění nebo izolaci (podlaha půda)</t>
  </si>
  <si>
    <t>229044546</t>
  </si>
  <si>
    <t>143</t>
  </si>
  <si>
    <t>63150819</t>
  </si>
  <si>
    <t>fólie kontaktní difuzně propustná pro doplňkovou hydroizolační vrstvu, jednovrstvá mikrovláknitá s funkční vrstvou tl 220μm</t>
  </si>
  <si>
    <t>1304695963</t>
  </si>
  <si>
    <t>281,775*1,1 'Přepočtené koeficientem množství</t>
  </si>
  <si>
    <t>144</t>
  </si>
  <si>
    <t>765191011</t>
  </si>
  <si>
    <t>Montáž pojistné hydroizolační nebo parotěsné fólie kladené ve sklonu do 30° volně na krokve</t>
  </si>
  <si>
    <t>-562028512</t>
  </si>
  <si>
    <t>145</t>
  </si>
  <si>
    <t>28329268</t>
  </si>
  <si>
    <t>fólie nekontaktní nízkodifuzně propustná PE mikroperforovaná pro doplňkovou hydroizolační vrstvu třípláštových střech (reakce na oheň - třída E) 140g/m2</t>
  </si>
  <si>
    <t>-1401454218</t>
  </si>
  <si>
    <t>381,031*1,15 'Přepočtené koeficientem množství</t>
  </si>
  <si>
    <t>146</t>
  </si>
  <si>
    <t>765191091</t>
  </si>
  <si>
    <t>Příplatek k cenám montáž pojistné hydroizolační nebo parotěsné fólie za sklon přes 30°</t>
  </si>
  <si>
    <t>279528548</t>
  </si>
  <si>
    <t>147</t>
  </si>
  <si>
    <t>998765203</t>
  </si>
  <si>
    <t>Přesun hmot procentní pro krytiny skládané v objektech v přes 12 do 24 m</t>
  </si>
  <si>
    <t>198417077</t>
  </si>
  <si>
    <t>766</t>
  </si>
  <si>
    <t>Konstrukce truhlářské</t>
  </si>
  <si>
    <t>148</t>
  </si>
  <si>
    <t>R766661912</t>
  </si>
  <si>
    <t>Oprava dveřních křídel s výměnou kování (klubovna)</t>
  </si>
  <si>
    <t>1054050236</t>
  </si>
  <si>
    <t>767</t>
  </si>
  <si>
    <t>Konstrukce zámečnické</t>
  </si>
  <si>
    <t>149</t>
  </si>
  <si>
    <t>767662110</t>
  </si>
  <si>
    <t>Montáž mříží pevných šroubovaných (Z1,Z2)</t>
  </si>
  <si>
    <t>ks</t>
  </si>
  <si>
    <t>-503253436</t>
  </si>
  <si>
    <t>150</t>
  </si>
  <si>
    <t>54912001</t>
  </si>
  <si>
    <t>mříž pro stavební otvory pevná 850(880)x500</t>
  </si>
  <si>
    <t>-1677748688</t>
  </si>
  <si>
    <t>151</t>
  </si>
  <si>
    <t>767810111</t>
  </si>
  <si>
    <t>Montáž mřížek větracích čtyřhranných průřezu do 0,01 m2, včetně prodloužení</t>
  </si>
  <si>
    <t>-1139568127</t>
  </si>
  <si>
    <t>152</t>
  </si>
  <si>
    <t>10.902.336</t>
  </si>
  <si>
    <t>VENTS Žaluzie MV 102 K plastová gravitační</t>
  </si>
  <si>
    <t>-557331845</t>
  </si>
  <si>
    <t>153</t>
  </si>
  <si>
    <t>767810121</t>
  </si>
  <si>
    <t>Montáž mřížek větracích kruhových D do 100 mm</t>
  </si>
  <si>
    <t>-1920465373</t>
  </si>
  <si>
    <t>154</t>
  </si>
  <si>
    <t>55341431</t>
  </si>
  <si>
    <t>mřížka větrací nerezová kruhová se síťovinou 100mm</t>
  </si>
  <si>
    <t>-1642373447</t>
  </si>
  <si>
    <t>155</t>
  </si>
  <si>
    <t>767851104</t>
  </si>
  <si>
    <t>Montáž lávek komínových - kompletní celé lávky</t>
  </si>
  <si>
    <t>-1186333321</t>
  </si>
  <si>
    <t>1,0+1,0+1,4</t>
  </si>
  <si>
    <t>156</t>
  </si>
  <si>
    <t>55344680</t>
  </si>
  <si>
    <t>lávka komínová 250x1000mm</t>
  </si>
  <si>
    <t>-527428772</t>
  </si>
  <si>
    <t>157</t>
  </si>
  <si>
    <t>767995111</t>
  </si>
  <si>
    <t>Zpětná montáž drobných zámečnických konstrukcí fasády (držáky vlajek, parabol, sušáků, ...)</t>
  </si>
  <si>
    <t>936062351</t>
  </si>
  <si>
    <t>158</t>
  </si>
  <si>
    <t>767995113</t>
  </si>
  <si>
    <t>Dodávka a montáž atypických zámečnických konstrukcí hm přes 10 do 20 kg (ocelová konstrukce zakrytí světlíků)</t>
  </si>
  <si>
    <t>kg</t>
  </si>
  <si>
    <t>1512970560</t>
  </si>
  <si>
    <t>159</t>
  </si>
  <si>
    <t>R767810113</t>
  </si>
  <si>
    <t>Zpětná montáž mřížek odkouření WAW, včetně prodloužení</t>
  </si>
  <si>
    <t>-1521340830</t>
  </si>
  <si>
    <t>160</t>
  </si>
  <si>
    <t>R767995115</t>
  </si>
  <si>
    <t>Rozšíření lodžie jih o 200 mm pomocí L profilů, D+M</t>
  </si>
  <si>
    <t>-946717561</t>
  </si>
  <si>
    <t>161</t>
  </si>
  <si>
    <t>R767162113</t>
  </si>
  <si>
    <t>Dodávka a montáž zábradlí lodžií - sever ocelového s výplní bezpečnostním sklem Connex, nad madlem prosklená 4-dílná posuvná stěna</t>
  </si>
  <si>
    <t>-671105483</t>
  </si>
  <si>
    <t>162</t>
  </si>
  <si>
    <t>R767165111</t>
  </si>
  <si>
    <t>Dodávka a montáž zábradlí rovného madla z tenkostěnných profilů - navýšení zábradlí lodžie západ</t>
  </si>
  <si>
    <t>-1926237662</t>
  </si>
  <si>
    <t>163</t>
  </si>
  <si>
    <t>R767163101</t>
  </si>
  <si>
    <t>Dodávka a montáž zábradlí ocelového tyčového výšky 1,0m - lodžie jih</t>
  </si>
  <si>
    <t>1245382240</t>
  </si>
  <si>
    <t>164</t>
  </si>
  <si>
    <t>R767996801</t>
  </si>
  <si>
    <t>Demontáž plechových krytů oken 1.PP</t>
  </si>
  <si>
    <t>965284734</t>
  </si>
  <si>
    <t>165</t>
  </si>
  <si>
    <t>2R767996701</t>
  </si>
  <si>
    <t>Demontáž ostatních drobných konstrukcí na fasádě (držáky vlajek, parabol, sušáků, ...)</t>
  </si>
  <si>
    <t>-815806808</t>
  </si>
  <si>
    <t>166</t>
  </si>
  <si>
    <t>767161813</t>
  </si>
  <si>
    <t>Demontáž zábradlí rovného nerozebíratelného hmotnosti 1 m zábradlí do 20 kg do suti</t>
  </si>
  <si>
    <t>483348806</t>
  </si>
  <si>
    <t>střecha</t>
  </si>
  <si>
    <t>3,4+8,4+3,5+5,0</t>
  </si>
  <si>
    <t>1,98*3+(2,26+0,45+0,45)*3</t>
  </si>
  <si>
    <t>167</t>
  </si>
  <si>
    <t>767392801</t>
  </si>
  <si>
    <t>Demontáž krytin střech z plechů nýtovaných do suti</t>
  </si>
  <si>
    <t>-1773099773</t>
  </si>
  <si>
    <t>168</t>
  </si>
  <si>
    <t>767810811</t>
  </si>
  <si>
    <t>Demontáž mřížek větracích ocelových čtyřhranných nebo kruhových</t>
  </si>
  <si>
    <t>-183188461</t>
  </si>
  <si>
    <t>"odkouření WAW"  20,0</t>
  </si>
  <si>
    <t>"větrací mřížka"  11,0</t>
  </si>
  <si>
    <t>169</t>
  </si>
  <si>
    <t>767851803</t>
  </si>
  <si>
    <t>Demontáž komínových lávek - celé komínové lávky</t>
  </si>
  <si>
    <t>1216610987</t>
  </si>
  <si>
    <t>170</t>
  </si>
  <si>
    <t>998767203</t>
  </si>
  <si>
    <t>Přesun hmot procentní pro zámečnické konstrukce v objektech v přes 12 do 24 m</t>
  </si>
  <si>
    <t>843921672</t>
  </si>
  <si>
    <t>771</t>
  </si>
  <si>
    <t>Podlahy z dlaždic</t>
  </si>
  <si>
    <t>171</t>
  </si>
  <si>
    <t>771121011</t>
  </si>
  <si>
    <t>Nátěr penetrační na podlahu</t>
  </si>
  <si>
    <t>-293226985</t>
  </si>
  <si>
    <t>172</t>
  </si>
  <si>
    <t>771574111</t>
  </si>
  <si>
    <t>Montáž podlah keramických hladkých lepených flexibilním lepidlem do 9 ks/m2</t>
  </si>
  <si>
    <t>-608515987</t>
  </si>
  <si>
    <t>173</t>
  </si>
  <si>
    <t>59761016</t>
  </si>
  <si>
    <t>dlažba keramická slinutá hladká do interiéru i exteriéru přes 9 do 12ks/m2</t>
  </si>
  <si>
    <t>-762401610</t>
  </si>
  <si>
    <t>174</t>
  </si>
  <si>
    <t>776111117</t>
  </si>
  <si>
    <t>Broušení stávajícího podkladu povlakových podlah diamantovým kotoučem (lodžie)</t>
  </si>
  <si>
    <t>-464684944</t>
  </si>
  <si>
    <t>lodžie sever</t>
  </si>
  <si>
    <t>1,4*2,28*3</t>
  </si>
  <si>
    <t>lodžie západ</t>
  </si>
  <si>
    <t>0,82*2,5*3</t>
  </si>
  <si>
    <t>lodžie jih</t>
  </si>
  <si>
    <t>0,45*2,26*3</t>
  </si>
  <si>
    <t>175</t>
  </si>
  <si>
    <t>776121112</t>
  </si>
  <si>
    <t>Vodou ředitelná penetrace savého podkladu povlakových podlah</t>
  </si>
  <si>
    <t>-1543970461</t>
  </si>
  <si>
    <t>176</t>
  </si>
  <si>
    <t>771161023</t>
  </si>
  <si>
    <t>Montáž profilu ukončujícího pro balkony a terasy</t>
  </si>
  <si>
    <t>-715447903</t>
  </si>
  <si>
    <t>(1,8+2,5)*3</t>
  </si>
  <si>
    <t>177</t>
  </si>
  <si>
    <t>59054299</t>
  </si>
  <si>
    <t>profil ukončovací s okapničkou děrovaná hrana s drenáží barevný lak Al dl 2,5m v 21mm</t>
  </si>
  <si>
    <t>856363849</t>
  </si>
  <si>
    <t>12,9*1,1 'Přepočtené koeficientem množství</t>
  </si>
  <si>
    <t>178</t>
  </si>
  <si>
    <t>771591112</t>
  </si>
  <si>
    <t>Izolace pod dlažbu nátěrem nebo stěrkou ve dvou vrstvách</t>
  </si>
  <si>
    <t>1556895479</t>
  </si>
  <si>
    <t>18,777*1,2 'Přepočtené koeficientem množství</t>
  </si>
  <si>
    <t>179</t>
  </si>
  <si>
    <t>636311111</t>
  </si>
  <si>
    <t>Kladení dlažby z keramických dlaždic 40x40 cm na sucho na terče z umělé hmoty do výšky do 25 mm</t>
  </si>
  <si>
    <t>653652455</t>
  </si>
  <si>
    <t>180</t>
  </si>
  <si>
    <t>59761617</t>
  </si>
  <si>
    <t>dlažba keramická slinutá protiskluzná do interiéru i exteriéru pro vysoké mechanické namáhání do 9ks/m2</t>
  </si>
  <si>
    <t>-903077971</t>
  </si>
  <si>
    <t>18,777*1,02 'Přepočtené koeficientem množství</t>
  </si>
  <si>
    <t>181</t>
  </si>
  <si>
    <t>998771203</t>
  </si>
  <si>
    <t>Přesun hmot procentní pro podlahy z dlaždic v objektech v přes 12 do 24 m</t>
  </si>
  <si>
    <t>127572018</t>
  </si>
  <si>
    <t>777</t>
  </si>
  <si>
    <t>Podlahy lité</t>
  </si>
  <si>
    <t>182</t>
  </si>
  <si>
    <t>777131113</t>
  </si>
  <si>
    <t xml:space="preserve">Penetrační polyuretanový nátěr </t>
  </si>
  <si>
    <t>1274159480</t>
  </si>
  <si>
    <t>183</t>
  </si>
  <si>
    <t>777521101</t>
  </si>
  <si>
    <t>Krycí polyuretanová stěrka tloušťky do 1 mm dekorativní lité podlahy</t>
  </si>
  <si>
    <t>923746614</t>
  </si>
  <si>
    <t>184</t>
  </si>
  <si>
    <t>998777203</t>
  </si>
  <si>
    <t>Přesun hmot procentní pro podlahy lité v objektech v přes 12 do 24 m</t>
  </si>
  <si>
    <t>-1256483552</t>
  </si>
  <si>
    <t>781</t>
  </si>
  <si>
    <t>Dokončovací práce - obklady</t>
  </si>
  <si>
    <t>185</t>
  </si>
  <si>
    <t>781774112</t>
  </si>
  <si>
    <t>Montáž obkladů vnějších z dlaždic keramických hladkých přes 6 do 9 ks/m2 lepených flexibilním lepidlem (vstupní portály)</t>
  </si>
  <si>
    <t>1778160098</t>
  </si>
  <si>
    <t>186</t>
  </si>
  <si>
    <t>59761011</t>
  </si>
  <si>
    <t>dlažba keramická slinutá hladká do interiéru i exteriéru do 9ks/m2</t>
  </si>
  <si>
    <t>-1979519954</t>
  </si>
  <si>
    <t>10*1,1 'Přepočtené koeficientem množství</t>
  </si>
  <si>
    <t>187</t>
  </si>
  <si>
    <t>998781203</t>
  </si>
  <si>
    <t>Přesun hmot procentní pro obklady keramické v objektech v přes 12 do 24 m</t>
  </si>
  <si>
    <t>1162020885</t>
  </si>
  <si>
    <t>784</t>
  </si>
  <si>
    <t>Dokončovací práce - malby a tapety</t>
  </si>
  <si>
    <t>188</t>
  </si>
  <si>
    <t>784121001</t>
  </si>
  <si>
    <t>Oškrabání malby v mísnostech v do 3,80 m</t>
  </si>
  <si>
    <t>677853032</t>
  </si>
  <si>
    <t>(4,28+4,15)*2*2,3+(2,0+3,12)*2*2,3+(1,0+1,0)*2*2,3</t>
  </si>
  <si>
    <t>189</t>
  </si>
  <si>
    <t>784181101</t>
  </si>
  <si>
    <t>Základní akrylátová jednonásobná bezbarvá penetrace podkladu v místnostech v do 3,80 m</t>
  </si>
  <si>
    <t>-786862734</t>
  </si>
  <si>
    <t>stěny</t>
  </si>
  <si>
    <t>strop</t>
  </si>
  <si>
    <t>190</t>
  </si>
  <si>
    <t>784211101</t>
  </si>
  <si>
    <t>Dvojnásobné bílé malby ze směsí za mokra výborně oděruvzdorných v místnostech v do 3,80 m</t>
  </si>
  <si>
    <t>1720861905</t>
  </si>
  <si>
    <t>VRN</t>
  </si>
  <si>
    <t>Vedlejší rozpočtové náklady</t>
  </si>
  <si>
    <t>VRN1</t>
  </si>
  <si>
    <t>Průzkumné, geodetické a projektové práce</t>
  </si>
  <si>
    <t>191</t>
  </si>
  <si>
    <t>011203000</t>
  </si>
  <si>
    <t>Mykologický průzkum krovu</t>
  </si>
  <si>
    <t>1024</t>
  </si>
  <si>
    <t>-734804537</t>
  </si>
  <si>
    <t>192</t>
  </si>
  <si>
    <t>012303000</t>
  </si>
  <si>
    <t>Geodetické práce po výstavbě</t>
  </si>
  <si>
    <t>442483781</t>
  </si>
  <si>
    <t>VRN3</t>
  </si>
  <si>
    <t>Zařízení staveniště</t>
  </si>
  <si>
    <t>193</t>
  </si>
  <si>
    <t>032103000</t>
  </si>
  <si>
    <t>Stavební výtah</t>
  </si>
  <si>
    <t>-1312063375</t>
  </si>
  <si>
    <t>194</t>
  </si>
  <si>
    <t>034103000</t>
  </si>
  <si>
    <t>-1254870390</t>
  </si>
  <si>
    <t>VRN9</t>
  </si>
  <si>
    <t>Ostatní náklady</t>
  </si>
  <si>
    <t>195</t>
  </si>
  <si>
    <t>094103000</t>
  </si>
  <si>
    <t>Náklady na zábor chodníku</t>
  </si>
  <si>
    <t>-402557469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</si>
</sst>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2" xfId="0" applyNumberFormat="1" applyFont="1" applyBorder="1"/>
    <xf numFmtId="166" fontId="33" fillId="0" borderId="13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ht="12" customHeight="1">
      <c r="B5" s="20"/>
      <c r="D5" s="24" t="s">
        <v>13</v>
      </c>
      <c r="K5" s="215" t="s">
        <v>14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R5" s="20"/>
      <c r="BE5" s="212" t="s">
        <v>15</v>
      </c>
      <c r="BS5" s="17" t="s">
        <v>6</v>
      </c>
    </row>
    <row r="6" spans="1:74" ht="36.950000000000003" customHeight="1">
      <c r="B6" s="20"/>
      <c r="D6" s="26" t="s">
        <v>16</v>
      </c>
      <c r="K6" s="216" t="s">
        <v>17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R6" s="20"/>
      <c r="BE6" s="213"/>
      <c r="BS6" s="17" t="s">
        <v>6</v>
      </c>
    </row>
    <row r="7" spans="1:74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1:74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1:74" ht="14.45" customHeight="1">
      <c r="B9" s="20"/>
      <c r="AR9" s="20"/>
      <c r="BE9" s="213"/>
      <c r="BS9" s="17" t="s">
        <v>6</v>
      </c>
    </row>
    <row r="10" spans="1:74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1:74" ht="18.399999999999999" customHeight="1">
      <c r="B11" s="20"/>
      <c r="E11" s="25" t="s">
        <v>26</v>
      </c>
      <c r="AK11" s="27" t="s">
        <v>27</v>
      </c>
      <c r="AN11" s="25" t="s">
        <v>1</v>
      </c>
      <c r="AR11" s="20"/>
      <c r="BE11" s="213"/>
      <c r="BS11" s="17" t="s">
        <v>6</v>
      </c>
    </row>
    <row r="12" spans="1:74" ht="6.95" customHeight="1">
      <c r="B12" s="20"/>
      <c r="AR12" s="20"/>
      <c r="BE12" s="213"/>
      <c r="BS12" s="17" t="s">
        <v>6</v>
      </c>
    </row>
    <row r="13" spans="1:74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13"/>
      <c r="BS13" s="17" t="s">
        <v>6</v>
      </c>
    </row>
    <row r="14" spans="1:74" ht="12.75">
      <c r="B14" s="20"/>
      <c r="E14" s="217" t="s">
        <v>29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7" t="s">
        <v>27</v>
      </c>
      <c r="AN14" s="29" t="s">
        <v>29</v>
      </c>
      <c r="AR14" s="20"/>
      <c r="BE14" s="213"/>
      <c r="BS14" s="17" t="s">
        <v>6</v>
      </c>
    </row>
    <row r="15" spans="1:74" ht="6.95" customHeight="1">
      <c r="B15" s="20"/>
      <c r="AR15" s="20"/>
      <c r="BE15" s="213"/>
      <c r="BS15" s="17" t="s">
        <v>4</v>
      </c>
    </row>
    <row r="16" spans="1:74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13"/>
      <c r="BS16" s="17" t="s">
        <v>4</v>
      </c>
    </row>
    <row r="17" spans="2:71" ht="18.399999999999999" customHeight="1">
      <c r="B17" s="20"/>
      <c r="E17" s="25" t="s">
        <v>31</v>
      </c>
      <c r="AK17" s="27" t="s">
        <v>27</v>
      </c>
      <c r="AN17" s="25" t="s">
        <v>1</v>
      </c>
      <c r="AR17" s="20"/>
      <c r="BE17" s="213"/>
      <c r="BS17" s="17" t="s">
        <v>32</v>
      </c>
    </row>
    <row r="18" spans="2:71" ht="6.95" customHeight="1">
      <c r="B18" s="20"/>
      <c r="AR18" s="20"/>
      <c r="BE18" s="213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ht="18.399999999999999" customHeight="1">
      <c r="B20" s="20"/>
      <c r="E20" s="25" t="s">
        <v>34</v>
      </c>
      <c r="AK20" s="27" t="s">
        <v>27</v>
      </c>
      <c r="AN20" s="25" t="s">
        <v>1</v>
      </c>
      <c r="AR20" s="20"/>
      <c r="BE20" s="213"/>
      <c r="BS20" s="17" t="s">
        <v>32</v>
      </c>
    </row>
    <row r="21" spans="2:71" ht="6.95" customHeight="1">
      <c r="B21" s="20"/>
      <c r="AR21" s="20"/>
      <c r="BE21" s="213"/>
    </row>
    <row r="22" spans="2:71" ht="12" customHeight="1">
      <c r="B22" s="20"/>
      <c r="D22" s="27" t="s">
        <v>35</v>
      </c>
      <c r="AR22" s="20"/>
      <c r="BE22" s="213"/>
    </row>
    <row r="23" spans="2:71" ht="16.5" customHeight="1">
      <c r="B23" s="20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20"/>
      <c r="BE23" s="213"/>
    </row>
    <row r="24" spans="2:71" ht="6.95" customHeight="1">
      <c r="B24" s="20"/>
      <c r="AR24" s="20"/>
      <c r="BE24" s="213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2:71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0">
        <f>ROUND(AG94,2)</f>
        <v>0</v>
      </c>
      <c r="AL26" s="221"/>
      <c r="AM26" s="221"/>
      <c r="AN26" s="221"/>
      <c r="AO26" s="221"/>
      <c r="AR26" s="32"/>
      <c r="BE26" s="213"/>
    </row>
    <row r="27" spans="2:71" s="1" customFormat="1" ht="6.95" customHeight="1">
      <c r="B27" s="32"/>
      <c r="AR27" s="32"/>
      <c r="BE27" s="213"/>
    </row>
    <row r="28" spans="2:71" s="1" customFormat="1" ht="12.75">
      <c r="B28" s="32"/>
      <c r="L28" s="222" t="s">
        <v>37</v>
      </c>
      <c r="M28" s="222"/>
      <c r="N28" s="222"/>
      <c r="O28" s="222"/>
      <c r="P28" s="222"/>
      <c r="W28" s="222" t="s">
        <v>38</v>
      </c>
      <c r="X28" s="222"/>
      <c r="Y28" s="222"/>
      <c r="Z28" s="222"/>
      <c r="AA28" s="222"/>
      <c r="AB28" s="222"/>
      <c r="AC28" s="222"/>
      <c r="AD28" s="222"/>
      <c r="AE28" s="222"/>
      <c r="AK28" s="222" t="s">
        <v>39</v>
      </c>
      <c r="AL28" s="222"/>
      <c r="AM28" s="222"/>
      <c r="AN28" s="222"/>
      <c r="AO28" s="222"/>
      <c r="AR28" s="32"/>
      <c r="BE28" s="213"/>
    </row>
    <row r="29" spans="2:71" s="2" customFormat="1" ht="14.45" customHeight="1">
      <c r="B29" s="36"/>
      <c r="D29" s="27" t="s">
        <v>40</v>
      </c>
      <c r="F29" s="27" t="s">
        <v>41</v>
      </c>
      <c r="L29" s="207">
        <v>0.21</v>
      </c>
      <c r="M29" s="206"/>
      <c r="N29" s="206"/>
      <c r="O29" s="206"/>
      <c r="P29" s="206"/>
      <c r="W29" s="205">
        <f>ROUND(AZ94, 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 2)</f>
        <v>0</v>
      </c>
      <c r="AL29" s="206"/>
      <c r="AM29" s="206"/>
      <c r="AN29" s="206"/>
      <c r="AO29" s="206"/>
      <c r="AR29" s="36"/>
      <c r="BE29" s="214"/>
    </row>
    <row r="30" spans="2:71" s="2" customFormat="1" ht="14.45" customHeight="1">
      <c r="B30" s="36"/>
      <c r="F30" s="27" t="s">
        <v>42</v>
      </c>
      <c r="L30" s="207">
        <v>0.15</v>
      </c>
      <c r="M30" s="206"/>
      <c r="N30" s="206"/>
      <c r="O30" s="206"/>
      <c r="P30" s="206"/>
      <c r="W30" s="205">
        <f>ROUND(BA94, 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 2)</f>
        <v>0</v>
      </c>
      <c r="AL30" s="206"/>
      <c r="AM30" s="206"/>
      <c r="AN30" s="206"/>
      <c r="AO30" s="206"/>
      <c r="AR30" s="36"/>
      <c r="BE30" s="214"/>
    </row>
    <row r="31" spans="2:71" s="2" customFormat="1" ht="14.45" hidden="1" customHeight="1">
      <c r="B31" s="36"/>
      <c r="F31" s="27" t="s">
        <v>43</v>
      </c>
      <c r="L31" s="207">
        <v>0.21</v>
      </c>
      <c r="M31" s="206"/>
      <c r="N31" s="206"/>
      <c r="O31" s="206"/>
      <c r="P31" s="206"/>
      <c r="W31" s="205">
        <f>ROUND(BB94, 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6"/>
      <c r="BE31" s="214"/>
    </row>
    <row r="32" spans="2:71" s="2" customFormat="1" ht="14.45" hidden="1" customHeight="1">
      <c r="B32" s="36"/>
      <c r="F32" s="27" t="s">
        <v>44</v>
      </c>
      <c r="L32" s="207">
        <v>0.15</v>
      </c>
      <c r="M32" s="206"/>
      <c r="N32" s="206"/>
      <c r="O32" s="206"/>
      <c r="P32" s="206"/>
      <c r="W32" s="205">
        <f>ROUND(BC94, 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6"/>
      <c r="BE32" s="214"/>
    </row>
    <row r="33" spans="2:57" s="2" customFormat="1" ht="14.45" hidden="1" customHeight="1">
      <c r="B33" s="36"/>
      <c r="F33" s="27" t="s">
        <v>45</v>
      </c>
      <c r="L33" s="207">
        <v>0</v>
      </c>
      <c r="M33" s="206"/>
      <c r="N33" s="206"/>
      <c r="O33" s="206"/>
      <c r="P33" s="206"/>
      <c r="W33" s="205">
        <f>ROUND(BD94, 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36"/>
      <c r="BE33" s="214"/>
    </row>
    <row r="34" spans="2:57" s="1" customFormat="1" ht="6.95" customHeight="1">
      <c r="B34" s="32"/>
      <c r="AR34" s="32"/>
      <c r="BE34" s="213"/>
    </row>
    <row r="35" spans="2:57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08" t="s">
        <v>48</v>
      </c>
      <c r="Y35" s="209"/>
      <c r="Z35" s="209"/>
      <c r="AA35" s="209"/>
      <c r="AB35" s="209"/>
      <c r="AC35" s="39"/>
      <c r="AD35" s="39"/>
      <c r="AE35" s="39"/>
      <c r="AF35" s="39"/>
      <c r="AG35" s="39"/>
      <c r="AH35" s="39"/>
      <c r="AI35" s="39"/>
      <c r="AJ35" s="39"/>
      <c r="AK35" s="210">
        <f>SUM(AK26:AK33)</f>
        <v>0</v>
      </c>
      <c r="AL35" s="209"/>
      <c r="AM35" s="209"/>
      <c r="AN35" s="209"/>
      <c r="AO35" s="211"/>
      <c r="AP35" s="37"/>
      <c r="AQ35" s="37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75">
      <c r="B60" s="32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2.75">
      <c r="B64" s="32"/>
      <c r="D64" s="41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54</v>
      </c>
      <c r="AI64" s="42"/>
      <c r="AJ64" s="42"/>
      <c r="AK64" s="42"/>
      <c r="AL64" s="42"/>
      <c r="AM64" s="42"/>
      <c r="AN64" s="42"/>
      <c r="AO64" s="42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75">
      <c r="B75" s="32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1:91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1:91" s="1" customFormat="1" ht="24.95" customHeight="1">
      <c r="B82" s="32"/>
      <c r="C82" s="21" t="s">
        <v>55</v>
      </c>
      <c r="AR82" s="32"/>
    </row>
    <row r="83" spans="1:91" s="1" customFormat="1" ht="6.95" customHeight="1">
      <c r="B83" s="32"/>
      <c r="AR83" s="32"/>
    </row>
    <row r="84" spans="1:91" s="3" customFormat="1" ht="12" customHeight="1">
      <c r="B84" s="48"/>
      <c r="C84" s="27" t="s">
        <v>13</v>
      </c>
      <c r="L84" s="3" t="str">
        <f>K5</f>
        <v>PO15</v>
      </c>
      <c r="AR84" s="48"/>
    </row>
    <row r="85" spans="1:91" s="4" customFormat="1" ht="36.950000000000003" customHeight="1">
      <c r="B85" s="49"/>
      <c r="C85" s="50" t="s">
        <v>16</v>
      </c>
      <c r="L85" s="196" t="str">
        <f>K6</f>
        <v>Stavební úpravy BD Jesniova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R85" s="49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7" t="s">
        <v>20</v>
      </c>
      <c r="L87" s="51" t="str">
        <f>IF(K8="","",K8)</f>
        <v>Jeseniova 1906/145</v>
      </c>
      <c r="AI87" s="27" t="s">
        <v>22</v>
      </c>
      <c r="AM87" s="198" t="str">
        <f>IF(AN8= "","",AN8)</f>
        <v>9. 3. 2023</v>
      </c>
      <c r="AN87" s="198"/>
      <c r="AR87" s="32"/>
    </row>
    <row r="88" spans="1:91" s="1" customFormat="1" ht="6.95" customHeight="1">
      <c r="B88" s="32"/>
      <c r="AR88" s="32"/>
    </row>
    <row r="89" spans="1:91" s="1" customFormat="1" ht="15.2" customHeight="1">
      <c r="B89" s="32"/>
      <c r="C89" s="27" t="s">
        <v>24</v>
      </c>
      <c r="L89" s="3" t="str">
        <f>IF(E11= "","",E11)</f>
        <v>SVJ Jeseniova 1906, Praha 3</v>
      </c>
      <c r="AI89" s="27" t="s">
        <v>30</v>
      </c>
      <c r="AM89" s="199" t="str">
        <f>IF(E17="","",E17)</f>
        <v>Ing.arch. Miroslav Polák</v>
      </c>
      <c r="AN89" s="200"/>
      <c r="AO89" s="200"/>
      <c r="AP89" s="200"/>
      <c r="AR89" s="32"/>
      <c r="AS89" s="201" t="s">
        <v>56</v>
      </c>
      <c r="AT89" s="202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1" s="1" customFormat="1" ht="15.2" customHeight="1">
      <c r="B90" s="32"/>
      <c r="C90" s="27" t="s">
        <v>28</v>
      </c>
      <c r="L90" s="3" t="str">
        <f>IF(E14= "Vyplň údaj","",E14)</f>
        <v/>
      </c>
      <c r="AI90" s="27" t="s">
        <v>33</v>
      </c>
      <c r="AM90" s="199" t="str">
        <f>IF(E20="","",E20)</f>
        <v>Ing. Stanislav Pfeifer</v>
      </c>
      <c r="AN90" s="200"/>
      <c r="AO90" s="200"/>
      <c r="AP90" s="200"/>
      <c r="AR90" s="32"/>
      <c r="AS90" s="203"/>
      <c r="AT90" s="204"/>
      <c r="BD90" s="56"/>
    </row>
    <row r="91" spans="1:91" s="1" customFormat="1" ht="10.9" customHeight="1">
      <c r="B91" s="32"/>
      <c r="AR91" s="32"/>
      <c r="AS91" s="203"/>
      <c r="AT91" s="204"/>
      <c r="BD91" s="56"/>
    </row>
    <row r="92" spans="1:91" s="1" customFormat="1" ht="29.25" customHeight="1">
      <c r="B92" s="32"/>
      <c r="C92" s="186" t="s">
        <v>57</v>
      </c>
      <c r="D92" s="187"/>
      <c r="E92" s="187"/>
      <c r="F92" s="187"/>
      <c r="G92" s="187"/>
      <c r="H92" s="57"/>
      <c r="I92" s="188" t="s">
        <v>58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9" t="s">
        <v>59</v>
      </c>
      <c r="AH92" s="187"/>
      <c r="AI92" s="187"/>
      <c r="AJ92" s="187"/>
      <c r="AK92" s="187"/>
      <c r="AL92" s="187"/>
      <c r="AM92" s="187"/>
      <c r="AN92" s="188" t="s">
        <v>60</v>
      </c>
      <c r="AO92" s="187"/>
      <c r="AP92" s="190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</row>
    <row r="93" spans="1:91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1" s="5" customFormat="1" ht="32.450000000000003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4">
        <f>ROUND(AG95,2)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75</v>
      </c>
      <c r="BT94" s="72" t="s">
        <v>76</v>
      </c>
      <c r="BU94" s="73" t="s">
        <v>77</v>
      </c>
      <c r="BV94" s="72" t="s">
        <v>78</v>
      </c>
      <c r="BW94" s="72" t="s">
        <v>5</v>
      </c>
      <c r="BX94" s="72" t="s">
        <v>79</v>
      </c>
      <c r="CL94" s="72" t="s">
        <v>1</v>
      </c>
    </row>
    <row r="95" spans="1:91" s="6" customFormat="1" ht="16.5" customHeight="1">
      <c r="A95" s="74" t="s">
        <v>80</v>
      </c>
      <c r="B95" s="75"/>
      <c r="C95" s="76"/>
      <c r="D95" s="193" t="s">
        <v>81</v>
      </c>
      <c r="E95" s="193"/>
      <c r="F95" s="193"/>
      <c r="G95" s="193"/>
      <c r="H95" s="193"/>
      <c r="I95" s="77"/>
      <c r="J95" s="193" t="s">
        <v>82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'SO 01 - Stavební část'!J30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78" t="s">
        <v>83</v>
      </c>
      <c r="AR95" s="75"/>
      <c r="AS95" s="79">
        <v>0</v>
      </c>
      <c r="AT95" s="80">
        <f>ROUND(SUM(AV95:AW95),2)</f>
        <v>0</v>
      </c>
      <c r="AU95" s="81">
        <f>'SO 01 - Stavební část'!P143</f>
        <v>0</v>
      </c>
      <c r="AV95" s="80">
        <f>'SO 01 - Stavební část'!J33</f>
        <v>0</v>
      </c>
      <c r="AW95" s="80">
        <f>'SO 01 - Stavební část'!J34</f>
        <v>0</v>
      </c>
      <c r="AX95" s="80">
        <f>'SO 01 - Stavební část'!J35</f>
        <v>0</v>
      </c>
      <c r="AY95" s="80">
        <f>'SO 01 - Stavební část'!J36</f>
        <v>0</v>
      </c>
      <c r="AZ95" s="80">
        <f>'SO 01 - Stavební část'!F33</f>
        <v>0</v>
      </c>
      <c r="BA95" s="80">
        <f>'SO 01 - Stavební část'!F34</f>
        <v>0</v>
      </c>
      <c r="BB95" s="80">
        <f>'SO 01 - Stavební část'!F35</f>
        <v>0</v>
      </c>
      <c r="BC95" s="80">
        <f>'SO 01 - Stavební část'!F36</f>
        <v>0</v>
      </c>
      <c r="BD95" s="82">
        <f>'SO 01 - Stavební část'!F37</f>
        <v>0</v>
      </c>
      <c r="BT95" s="83" t="s">
        <v>84</v>
      </c>
      <c r="BV95" s="83" t="s">
        <v>78</v>
      </c>
      <c r="BW95" s="83" t="s">
        <v>85</v>
      </c>
      <c r="BX95" s="83" t="s">
        <v>5</v>
      </c>
      <c r="CL95" s="83" t="s">
        <v>1</v>
      </c>
      <c r="CM95" s="83" t="s">
        <v>86</v>
      </c>
    </row>
    <row r="96" spans="1:91" s="1" customFormat="1" ht="30" customHeight="1">
      <c r="B96" s="32"/>
      <c r="AR96" s="32"/>
    </row>
    <row r="97" spans="2:44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2"/>
    </row>
  </sheetData>
  <sheetProtection algorithmName="SHA-512" hashValue="BoD08rWJsdaaKAWWx6TINpRjfFn+B8SjiyJgrA3BGmqIiUDxhMpdwF9AGwixp013lRerYdN23I9nNuPniRLFQw==" saltValue="+/f2AiGDlcOWhdUv1N8U6apBQOxhhr4KenuUazzlcRR9YF676liclx0lAmqG35snUjkN9rJ6nX2ZjxCNw2Zpm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1 - Stavební čás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660"/>
  <sheetViews>
    <sheetView showGridLines="0" workbookViewId="0"/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4.33203125" customWidth="1"/>
    <col min="11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86</v>
      </c>
    </row>
    <row r="4" spans="2:46" ht="24.95" customHeight="1">
      <c r="B4" s="20"/>
      <c r="D4" s="21" t="s">
        <v>87</v>
      </c>
      <c r="L4" s="20"/>
      <c r="M4" s="84" t="s">
        <v>10</v>
      </c>
      <c r="AT4" s="17" t="s">
        <v>4</v>
      </c>
    </row>
    <row r="5" spans="2:46" ht="6.95" customHeight="1">
      <c r="B5" s="20"/>
      <c r="L5" s="20"/>
    </row>
    <row r="6" spans="2:46" ht="12" customHeight="1">
      <c r="B6" s="20"/>
      <c r="D6" s="27" t="s">
        <v>16</v>
      </c>
      <c r="L6" s="20"/>
    </row>
    <row r="7" spans="2:46" ht="16.5" customHeight="1">
      <c r="B7" s="20"/>
      <c r="E7" s="224" t="str">
        <f>'Rekapitulace stavby'!K6</f>
        <v>Stavební úpravy BD Jesniova</v>
      </c>
      <c r="F7" s="225"/>
      <c r="G7" s="225"/>
      <c r="H7" s="225"/>
      <c r="L7" s="20"/>
    </row>
    <row r="8" spans="2:46" s="1" customFormat="1" ht="12" customHeight="1">
      <c r="B8" s="32"/>
      <c r="D8" s="27" t="s">
        <v>88</v>
      </c>
      <c r="L8" s="32"/>
    </row>
    <row r="9" spans="2:46" s="1" customFormat="1" ht="16.5" customHeight="1">
      <c r="B9" s="32"/>
      <c r="E9" s="196" t="s">
        <v>89</v>
      </c>
      <c r="F9" s="223"/>
      <c r="G9" s="223"/>
      <c r="H9" s="223"/>
      <c r="L9" s="32"/>
    </row>
    <row r="10" spans="2:46" s="1" customFormat="1">
      <c r="B10" s="32"/>
      <c r="L10" s="32"/>
    </row>
    <row r="11" spans="2:46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46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9. 3. 2023</v>
      </c>
      <c r="L12" s="32"/>
    </row>
    <row r="13" spans="2:46" s="1" customFormat="1" ht="10.9" customHeight="1">
      <c r="B13" s="32"/>
      <c r="L13" s="32"/>
    </row>
    <row r="14" spans="2:46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</row>
    <row r="15" spans="2:46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46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26" t="str">
        <f>'Rekapitulace stavby'!E14</f>
        <v>Vyplň údaj</v>
      </c>
      <c r="F18" s="215"/>
      <c r="G18" s="215"/>
      <c r="H18" s="215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5"/>
      <c r="E27" s="219" t="s">
        <v>1</v>
      </c>
      <c r="F27" s="219"/>
      <c r="G27" s="219"/>
      <c r="H27" s="219"/>
      <c r="L27" s="85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86" t="s">
        <v>36</v>
      </c>
      <c r="J30" s="66">
        <f>ROUND(J143,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5" t="s">
        <v>40</v>
      </c>
      <c r="E33" s="27" t="s">
        <v>41</v>
      </c>
      <c r="F33" s="87">
        <f>ROUND((SUM(BE143:BE659)),  2)</f>
        <v>0</v>
      </c>
      <c r="I33" s="88">
        <v>0.21</v>
      </c>
      <c r="J33" s="87">
        <f>ROUND(((SUM(BE143:BE659))*I33),  2)</f>
        <v>0</v>
      </c>
      <c r="L33" s="32"/>
    </row>
    <row r="34" spans="2:12" s="1" customFormat="1" ht="14.45" customHeight="1">
      <c r="B34" s="32"/>
      <c r="E34" s="27" t="s">
        <v>42</v>
      </c>
      <c r="F34" s="87">
        <f>ROUND((SUM(BF143:BF659)),  2)</f>
        <v>0</v>
      </c>
      <c r="I34" s="88">
        <v>0.15</v>
      </c>
      <c r="J34" s="87">
        <f>ROUND(((SUM(BF143:BF659))*I34),  2)</f>
        <v>0</v>
      </c>
      <c r="L34" s="32"/>
    </row>
    <row r="35" spans="2:12" s="1" customFormat="1" ht="14.45" hidden="1" customHeight="1">
      <c r="B35" s="32"/>
      <c r="E35" s="27" t="s">
        <v>43</v>
      </c>
      <c r="F35" s="87">
        <f>ROUND((SUM(BG143:BG659)),  2)</f>
        <v>0</v>
      </c>
      <c r="I35" s="88">
        <v>0.21</v>
      </c>
      <c r="J35" s="87">
        <f>0</f>
        <v>0</v>
      </c>
      <c r="L35" s="32"/>
    </row>
    <row r="36" spans="2:12" s="1" customFormat="1" ht="14.45" hidden="1" customHeight="1">
      <c r="B36" s="32"/>
      <c r="E36" s="27" t="s">
        <v>44</v>
      </c>
      <c r="F36" s="87">
        <f>ROUND((SUM(BH143:BH659)),  2)</f>
        <v>0</v>
      </c>
      <c r="I36" s="88">
        <v>0.15</v>
      </c>
      <c r="J36" s="87">
        <f>0</f>
        <v>0</v>
      </c>
      <c r="L36" s="32"/>
    </row>
    <row r="37" spans="2:12" s="1" customFormat="1" ht="14.45" hidden="1" customHeight="1">
      <c r="B37" s="32"/>
      <c r="E37" s="27" t="s">
        <v>45</v>
      </c>
      <c r="F37" s="87">
        <f>ROUND((SUM(BI143:BI659)),  2)</f>
        <v>0</v>
      </c>
      <c r="I37" s="88">
        <v>0</v>
      </c>
      <c r="J37" s="87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89"/>
      <c r="D39" s="90" t="s">
        <v>46</v>
      </c>
      <c r="E39" s="57"/>
      <c r="F39" s="57"/>
      <c r="G39" s="91" t="s">
        <v>47</v>
      </c>
      <c r="H39" s="92" t="s">
        <v>48</v>
      </c>
      <c r="I39" s="57"/>
      <c r="J39" s="93">
        <f>SUM(J30:J37)</f>
        <v>0</v>
      </c>
      <c r="K39" s="94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51</v>
      </c>
      <c r="E61" s="34"/>
      <c r="F61" s="95" t="s">
        <v>52</v>
      </c>
      <c r="G61" s="43" t="s">
        <v>51</v>
      </c>
      <c r="H61" s="34"/>
      <c r="I61" s="34"/>
      <c r="J61" s="96" t="s">
        <v>52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51</v>
      </c>
      <c r="E76" s="34"/>
      <c r="F76" s="95" t="s">
        <v>52</v>
      </c>
      <c r="G76" s="43" t="s">
        <v>51</v>
      </c>
      <c r="H76" s="34"/>
      <c r="I76" s="34"/>
      <c r="J76" s="9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47" s="1" customFormat="1" ht="24.95" customHeight="1">
      <c r="B82" s="32"/>
      <c r="C82" s="21" t="s">
        <v>90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7" t="s">
        <v>16</v>
      </c>
      <c r="L84" s="32"/>
    </row>
    <row r="85" spans="2:47" s="1" customFormat="1" ht="16.5" customHeight="1">
      <c r="B85" s="32"/>
      <c r="E85" s="224" t="str">
        <f>E7</f>
        <v>Stavební úpravy BD Jesniova</v>
      </c>
      <c r="F85" s="225"/>
      <c r="G85" s="225"/>
      <c r="H85" s="225"/>
      <c r="L85" s="32"/>
    </row>
    <row r="86" spans="2:47" s="1" customFormat="1" ht="12" customHeight="1">
      <c r="B86" s="32"/>
      <c r="C86" s="27" t="s">
        <v>88</v>
      </c>
      <c r="L86" s="32"/>
    </row>
    <row r="87" spans="2:47" s="1" customFormat="1" ht="16.5" customHeight="1">
      <c r="B87" s="32"/>
      <c r="E87" s="196" t="str">
        <f>E9</f>
        <v>SO 01 - Stavební část</v>
      </c>
      <c r="F87" s="223"/>
      <c r="G87" s="223"/>
      <c r="H87" s="223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7" t="s">
        <v>20</v>
      </c>
      <c r="F89" s="25" t="str">
        <f>F12</f>
        <v>Jeseniova 1906/145</v>
      </c>
      <c r="I89" s="27" t="s">
        <v>22</v>
      </c>
      <c r="J89" s="52" t="str">
        <f>IF(J12="","",J12)</f>
        <v>9. 3. 2023</v>
      </c>
      <c r="L89" s="32"/>
    </row>
    <row r="90" spans="2:47" s="1" customFormat="1" ht="6.95" customHeight="1">
      <c r="B90" s="32"/>
      <c r="L90" s="32"/>
    </row>
    <row r="91" spans="2:47" s="1" customFormat="1" ht="25.7" customHeight="1">
      <c r="B91" s="32"/>
      <c r="C91" s="27" t="s">
        <v>24</v>
      </c>
      <c r="F91" s="25" t="str">
        <f>E15</f>
        <v>SVJ Jeseniova 1906, Praha 3</v>
      </c>
      <c r="I91" s="27" t="s">
        <v>30</v>
      </c>
      <c r="J91" s="30" t="str">
        <f>E21</f>
        <v>Ing.arch. Miroslav Polák</v>
      </c>
      <c r="L91" s="32"/>
    </row>
    <row r="92" spans="2:47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>Ing. Stanislav Pfeifer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97" t="s">
        <v>91</v>
      </c>
      <c r="D94" s="89"/>
      <c r="E94" s="89"/>
      <c r="F94" s="89"/>
      <c r="G94" s="89"/>
      <c r="H94" s="89"/>
      <c r="I94" s="89"/>
      <c r="J94" s="98" t="s">
        <v>92</v>
      </c>
      <c r="K94" s="89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99" t="s">
        <v>93</v>
      </c>
      <c r="J96" s="66">
        <f>J143</f>
        <v>0</v>
      </c>
      <c r="L96" s="32"/>
      <c r="AU96" s="17" t="s">
        <v>94</v>
      </c>
    </row>
    <row r="97" spans="2:12" s="8" customFormat="1" ht="24.95" customHeight="1">
      <c r="B97" s="100"/>
      <c r="D97" s="101" t="s">
        <v>95</v>
      </c>
      <c r="E97" s="102"/>
      <c r="F97" s="102"/>
      <c r="G97" s="102"/>
      <c r="H97" s="102"/>
      <c r="I97" s="102"/>
      <c r="J97" s="103">
        <f>J144</f>
        <v>0</v>
      </c>
      <c r="L97" s="100"/>
    </row>
    <row r="98" spans="2:12" s="9" customFormat="1" ht="19.899999999999999" customHeight="1">
      <c r="B98" s="104"/>
      <c r="D98" s="105" t="s">
        <v>96</v>
      </c>
      <c r="E98" s="106"/>
      <c r="F98" s="106"/>
      <c r="G98" s="106"/>
      <c r="H98" s="106"/>
      <c r="I98" s="106"/>
      <c r="J98" s="107">
        <f>J145</f>
        <v>0</v>
      </c>
      <c r="L98" s="104"/>
    </row>
    <row r="99" spans="2:12" s="9" customFormat="1" ht="19.899999999999999" customHeight="1">
      <c r="B99" s="104"/>
      <c r="D99" s="105" t="s">
        <v>97</v>
      </c>
      <c r="E99" s="106"/>
      <c r="F99" s="106"/>
      <c r="G99" s="106"/>
      <c r="H99" s="106"/>
      <c r="I99" s="106"/>
      <c r="J99" s="107">
        <f>J302</f>
        <v>0</v>
      </c>
      <c r="L99" s="104"/>
    </row>
    <row r="100" spans="2:12" s="9" customFormat="1" ht="19.899999999999999" customHeight="1">
      <c r="B100" s="104"/>
      <c r="D100" s="105" t="s">
        <v>98</v>
      </c>
      <c r="E100" s="106"/>
      <c r="F100" s="106"/>
      <c r="G100" s="106"/>
      <c r="H100" s="106"/>
      <c r="I100" s="106"/>
      <c r="J100" s="107">
        <f>J314</f>
        <v>0</v>
      </c>
      <c r="L100" s="104"/>
    </row>
    <row r="101" spans="2:12" s="9" customFormat="1" ht="19.899999999999999" customHeight="1">
      <c r="B101" s="104"/>
      <c r="D101" s="105" t="s">
        <v>99</v>
      </c>
      <c r="E101" s="106"/>
      <c r="F101" s="106"/>
      <c r="G101" s="106"/>
      <c r="H101" s="106"/>
      <c r="I101" s="106"/>
      <c r="J101" s="107">
        <f>J326</f>
        <v>0</v>
      </c>
      <c r="L101" s="104"/>
    </row>
    <row r="102" spans="2:12" s="8" customFormat="1" ht="24.95" customHeight="1">
      <c r="B102" s="100"/>
      <c r="D102" s="101" t="s">
        <v>100</v>
      </c>
      <c r="E102" s="102"/>
      <c r="F102" s="102"/>
      <c r="G102" s="102"/>
      <c r="H102" s="102"/>
      <c r="I102" s="102"/>
      <c r="J102" s="103">
        <f>J328</f>
        <v>0</v>
      </c>
      <c r="L102" s="100"/>
    </row>
    <row r="103" spans="2:12" s="9" customFormat="1" ht="19.899999999999999" customHeight="1">
      <c r="B103" s="104"/>
      <c r="D103" s="105" t="s">
        <v>101</v>
      </c>
      <c r="E103" s="106"/>
      <c r="F103" s="106"/>
      <c r="G103" s="106"/>
      <c r="H103" s="106"/>
      <c r="I103" s="106"/>
      <c r="J103" s="107">
        <f>J329</f>
        <v>0</v>
      </c>
      <c r="L103" s="104"/>
    </row>
    <row r="104" spans="2:12" s="9" customFormat="1" ht="19.899999999999999" customHeight="1">
      <c r="B104" s="104"/>
      <c r="D104" s="105" t="s">
        <v>102</v>
      </c>
      <c r="E104" s="106"/>
      <c r="F104" s="106"/>
      <c r="G104" s="106"/>
      <c r="H104" s="106"/>
      <c r="I104" s="106"/>
      <c r="J104" s="107">
        <f>J339</f>
        <v>0</v>
      </c>
      <c r="L104" s="104"/>
    </row>
    <row r="105" spans="2:12" s="9" customFormat="1" ht="19.899999999999999" customHeight="1">
      <c r="B105" s="104"/>
      <c r="D105" s="105" t="s">
        <v>103</v>
      </c>
      <c r="E105" s="106"/>
      <c r="F105" s="106"/>
      <c r="G105" s="106"/>
      <c r="H105" s="106"/>
      <c r="I105" s="106"/>
      <c r="J105" s="107">
        <f>J390</f>
        <v>0</v>
      </c>
      <c r="L105" s="104"/>
    </row>
    <row r="106" spans="2:12" s="9" customFormat="1" ht="19.899999999999999" customHeight="1">
      <c r="B106" s="104"/>
      <c r="D106" s="105" t="s">
        <v>104</v>
      </c>
      <c r="E106" s="106"/>
      <c r="F106" s="106"/>
      <c r="G106" s="106"/>
      <c r="H106" s="106"/>
      <c r="I106" s="106"/>
      <c r="J106" s="107">
        <f>J394</f>
        <v>0</v>
      </c>
      <c r="L106" s="104"/>
    </row>
    <row r="107" spans="2:12" s="9" customFormat="1" ht="19.899999999999999" customHeight="1">
      <c r="B107" s="104"/>
      <c r="D107" s="105" t="s">
        <v>105</v>
      </c>
      <c r="E107" s="106"/>
      <c r="F107" s="106"/>
      <c r="G107" s="106"/>
      <c r="H107" s="106"/>
      <c r="I107" s="106"/>
      <c r="J107" s="107">
        <f>J398</f>
        <v>0</v>
      </c>
      <c r="L107" s="104"/>
    </row>
    <row r="108" spans="2:12" s="9" customFormat="1" ht="19.899999999999999" customHeight="1">
      <c r="B108" s="104"/>
      <c r="D108" s="105" t="s">
        <v>106</v>
      </c>
      <c r="E108" s="106"/>
      <c r="F108" s="106"/>
      <c r="G108" s="106"/>
      <c r="H108" s="106"/>
      <c r="I108" s="106"/>
      <c r="J108" s="107">
        <f>J409</f>
        <v>0</v>
      </c>
      <c r="L108" s="104"/>
    </row>
    <row r="109" spans="2:12" s="9" customFormat="1" ht="19.899999999999999" customHeight="1">
      <c r="B109" s="104"/>
      <c r="D109" s="105" t="s">
        <v>107</v>
      </c>
      <c r="E109" s="106"/>
      <c r="F109" s="106"/>
      <c r="G109" s="106"/>
      <c r="H109" s="106"/>
      <c r="I109" s="106"/>
      <c r="J109" s="107">
        <f>J416</f>
        <v>0</v>
      </c>
      <c r="L109" s="104"/>
    </row>
    <row r="110" spans="2:12" s="9" customFormat="1" ht="19.899999999999999" customHeight="1">
      <c r="B110" s="104"/>
      <c r="D110" s="105" t="s">
        <v>108</v>
      </c>
      <c r="E110" s="106"/>
      <c r="F110" s="106"/>
      <c r="G110" s="106"/>
      <c r="H110" s="106"/>
      <c r="I110" s="106"/>
      <c r="J110" s="107">
        <f>J421</f>
        <v>0</v>
      </c>
      <c r="L110" s="104"/>
    </row>
    <row r="111" spans="2:12" s="9" customFormat="1" ht="19.899999999999999" customHeight="1">
      <c r="B111" s="104"/>
      <c r="D111" s="105" t="s">
        <v>109</v>
      </c>
      <c r="E111" s="106"/>
      <c r="F111" s="106"/>
      <c r="G111" s="106"/>
      <c r="H111" s="106"/>
      <c r="I111" s="106"/>
      <c r="J111" s="107">
        <f>J457</f>
        <v>0</v>
      </c>
      <c r="L111" s="104"/>
    </row>
    <row r="112" spans="2:12" s="9" customFormat="1" ht="19.899999999999999" customHeight="1">
      <c r="B112" s="104"/>
      <c r="D112" s="105" t="s">
        <v>110</v>
      </c>
      <c r="E112" s="106"/>
      <c r="F112" s="106"/>
      <c r="G112" s="106"/>
      <c r="H112" s="106"/>
      <c r="I112" s="106"/>
      <c r="J112" s="107">
        <f>J460</f>
        <v>0</v>
      </c>
      <c r="L112" s="104"/>
    </row>
    <row r="113" spans="2:12" s="9" customFormat="1" ht="19.899999999999999" customHeight="1">
      <c r="B113" s="104"/>
      <c r="D113" s="105" t="s">
        <v>111</v>
      </c>
      <c r="E113" s="106"/>
      <c r="F113" s="106"/>
      <c r="G113" s="106"/>
      <c r="H113" s="106"/>
      <c r="I113" s="106"/>
      <c r="J113" s="107">
        <f>J529</f>
        <v>0</v>
      </c>
      <c r="L113" s="104"/>
    </row>
    <row r="114" spans="2:12" s="9" customFormat="1" ht="19.899999999999999" customHeight="1">
      <c r="B114" s="104"/>
      <c r="D114" s="105" t="s">
        <v>112</v>
      </c>
      <c r="E114" s="106"/>
      <c r="F114" s="106"/>
      <c r="G114" s="106"/>
      <c r="H114" s="106"/>
      <c r="I114" s="106"/>
      <c r="J114" s="107">
        <f>J555</f>
        <v>0</v>
      </c>
      <c r="L114" s="104"/>
    </row>
    <row r="115" spans="2:12" s="9" customFormat="1" ht="19.899999999999999" customHeight="1">
      <c r="B115" s="104"/>
      <c r="D115" s="105" t="s">
        <v>113</v>
      </c>
      <c r="E115" s="106"/>
      <c r="F115" s="106"/>
      <c r="G115" s="106"/>
      <c r="H115" s="106"/>
      <c r="I115" s="106"/>
      <c r="J115" s="107">
        <f>J557</f>
        <v>0</v>
      </c>
      <c r="L115" s="104"/>
    </row>
    <row r="116" spans="2:12" s="9" customFormat="1" ht="19.899999999999999" customHeight="1">
      <c r="B116" s="104"/>
      <c r="D116" s="105" t="s">
        <v>114</v>
      </c>
      <c r="E116" s="106"/>
      <c r="F116" s="106"/>
      <c r="G116" s="106"/>
      <c r="H116" s="106"/>
      <c r="I116" s="106"/>
      <c r="J116" s="107">
        <f>J589</f>
        <v>0</v>
      </c>
      <c r="L116" s="104"/>
    </row>
    <row r="117" spans="2:12" s="9" customFormat="1" ht="19.899999999999999" customHeight="1">
      <c r="B117" s="104"/>
      <c r="D117" s="105" t="s">
        <v>115</v>
      </c>
      <c r="E117" s="106"/>
      <c r="F117" s="106"/>
      <c r="G117" s="106"/>
      <c r="H117" s="106"/>
      <c r="I117" s="106"/>
      <c r="J117" s="107">
        <f>J627</f>
        <v>0</v>
      </c>
      <c r="L117" s="104"/>
    </row>
    <row r="118" spans="2:12" s="9" customFormat="1" ht="19.899999999999999" customHeight="1">
      <c r="B118" s="104"/>
      <c r="D118" s="105" t="s">
        <v>116</v>
      </c>
      <c r="E118" s="106"/>
      <c r="F118" s="106"/>
      <c r="G118" s="106"/>
      <c r="H118" s="106"/>
      <c r="I118" s="106"/>
      <c r="J118" s="107">
        <f>J631</f>
        <v>0</v>
      </c>
      <c r="L118" s="104"/>
    </row>
    <row r="119" spans="2:12" s="9" customFormat="1" ht="19.899999999999999" customHeight="1">
      <c r="B119" s="104"/>
      <c r="D119" s="105" t="s">
        <v>117</v>
      </c>
      <c r="E119" s="106"/>
      <c r="F119" s="106"/>
      <c r="G119" s="106"/>
      <c r="H119" s="106"/>
      <c r="I119" s="106"/>
      <c r="J119" s="107">
        <f>J636</f>
        <v>0</v>
      </c>
      <c r="L119" s="104"/>
    </row>
    <row r="120" spans="2:12" s="8" customFormat="1" ht="24.95" customHeight="1">
      <c r="B120" s="100"/>
      <c r="D120" s="101" t="s">
        <v>118</v>
      </c>
      <c r="E120" s="102"/>
      <c r="F120" s="102"/>
      <c r="G120" s="102"/>
      <c r="H120" s="102"/>
      <c r="I120" s="102"/>
      <c r="J120" s="103">
        <f>J651</f>
        <v>0</v>
      </c>
      <c r="L120" s="100"/>
    </row>
    <row r="121" spans="2:12" s="9" customFormat="1" ht="19.899999999999999" customHeight="1">
      <c r="B121" s="104"/>
      <c r="D121" s="105" t="s">
        <v>119</v>
      </c>
      <c r="E121" s="106"/>
      <c r="F121" s="106"/>
      <c r="G121" s="106"/>
      <c r="H121" s="106"/>
      <c r="I121" s="106"/>
      <c r="J121" s="107">
        <f>J652</f>
        <v>0</v>
      </c>
      <c r="L121" s="104"/>
    </row>
    <row r="122" spans="2:12" s="9" customFormat="1" ht="19.899999999999999" customHeight="1">
      <c r="B122" s="104"/>
      <c r="D122" s="105" t="s">
        <v>120</v>
      </c>
      <c r="E122" s="106"/>
      <c r="F122" s="106"/>
      <c r="G122" s="106"/>
      <c r="H122" s="106"/>
      <c r="I122" s="106"/>
      <c r="J122" s="107">
        <f>J655</f>
        <v>0</v>
      </c>
      <c r="L122" s="104"/>
    </row>
    <row r="123" spans="2:12" s="9" customFormat="1" ht="19.899999999999999" customHeight="1">
      <c r="B123" s="104"/>
      <c r="D123" s="105" t="s">
        <v>121</v>
      </c>
      <c r="E123" s="106"/>
      <c r="F123" s="106"/>
      <c r="G123" s="106"/>
      <c r="H123" s="106"/>
      <c r="I123" s="106"/>
      <c r="J123" s="107">
        <f>J658</f>
        <v>0</v>
      </c>
      <c r="L123" s="104"/>
    </row>
    <row r="124" spans="2:12" s="1" customFormat="1" ht="21.75" customHeight="1">
      <c r="B124" s="32"/>
      <c r="L124" s="32"/>
    </row>
    <row r="125" spans="2:12" s="1" customFormat="1" ht="6.95" customHeight="1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32"/>
    </row>
    <row r="129" spans="2:63" s="1" customFormat="1" ht="6.95" customHeight="1"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32"/>
    </row>
    <row r="130" spans="2:63" s="1" customFormat="1" ht="24.95" customHeight="1">
      <c r="B130" s="32"/>
      <c r="C130" s="21" t="s">
        <v>122</v>
      </c>
      <c r="L130" s="32"/>
    </row>
    <row r="131" spans="2:63" s="1" customFormat="1" ht="6.95" customHeight="1">
      <c r="B131" s="32"/>
      <c r="L131" s="32"/>
    </row>
    <row r="132" spans="2:63" s="1" customFormat="1" ht="12" customHeight="1">
      <c r="B132" s="32"/>
      <c r="C132" s="27" t="s">
        <v>16</v>
      </c>
      <c r="L132" s="32"/>
    </row>
    <row r="133" spans="2:63" s="1" customFormat="1" ht="16.5" customHeight="1">
      <c r="B133" s="32"/>
      <c r="E133" s="224" t="str">
        <f>E7</f>
        <v>Stavební úpravy BD Jesniova</v>
      </c>
      <c r="F133" s="225"/>
      <c r="G133" s="225"/>
      <c r="H133" s="225"/>
      <c r="L133" s="32"/>
    </row>
    <row r="134" spans="2:63" s="1" customFormat="1" ht="12" customHeight="1">
      <c r="B134" s="32"/>
      <c r="C134" s="27" t="s">
        <v>88</v>
      </c>
      <c r="L134" s="32"/>
    </row>
    <row r="135" spans="2:63" s="1" customFormat="1" ht="16.5" customHeight="1">
      <c r="B135" s="32"/>
      <c r="E135" s="196" t="str">
        <f>E9</f>
        <v>SO 01 - Stavební část</v>
      </c>
      <c r="F135" s="223"/>
      <c r="G135" s="223"/>
      <c r="H135" s="223"/>
      <c r="L135" s="32"/>
    </row>
    <row r="136" spans="2:63" s="1" customFormat="1" ht="6.95" customHeight="1">
      <c r="B136" s="32"/>
      <c r="L136" s="32"/>
    </row>
    <row r="137" spans="2:63" s="1" customFormat="1" ht="12" customHeight="1">
      <c r="B137" s="32"/>
      <c r="C137" s="27" t="s">
        <v>20</v>
      </c>
      <c r="F137" s="25" t="str">
        <f>F12</f>
        <v>Jeseniova 1906/145</v>
      </c>
      <c r="I137" s="27" t="s">
        <v>22</v>
      </c>
      <c r="J137" s="52" t="str">
        <f>IF(J12="","",J12)</f>
        <v>9. 3. 2023</v>
      </c>
      <c r="L137" s="32"/>
    </row>
    <row r="138" spans="2:63" s="1" customFormat="1" ht="6.95" customHeight="1">
      <c r="B138" s="32"/>
      <c r="L138" s="32"/>
    </row>
    <row r="139" spans="2:63" s="1" customFormat="1" ht="25.7" customHeight="1">
      <c r="B139" s="32"/>
      <c r="C139" s="27" t="s">
        <v>24</v>
      </c>
      <c r="F139" s="25" t="str">
        <f>E15</f>
        <v>SVJ Jeseniova 1906, Praha 3</v>
      </c>
      <c r="I139" s="27" t="s">
        <v>30</v>
      </c>
      <c r="J139" s="30" t="str">
        <f>E21</f>
        <v>Ing.arch. Miroslav Polák</v>
      </c>
      <c r="L139" s="32"/>
    </row>
    <row r="140" spans="2:63" s="1" customFormat="1" ht="15.2" customHeight="1">
      <c r="B140" s="32"/>
      <c r="C140" s="27" t="s">
        <v>28</v>
      </c>
      <c r="F140" s="25" t="str">
        <f>IF(E18="","",E18)</f>
        <v>Vyplň údaj</v>
      </c>
      <c r="I140" s="27" t="s">
        <v>33</v>
      </c>
      <c r="J140" s="30" t="str">
        <f>E24</f>
        <v>Ing. Stanislav Pfeifer</v>
      </c>
      <c r="L140" s="32"/>
    </row>
    <row r="141" spans="2:63" s="1" customFormat="1" ht="10.35" customHeight="1">
      <c r="B141" s="32"/>
      <c r="L141" s="32"/>
    </row>
    <row r="142" spans="2:63" s="10" customFormat="1" ht="29.25" customHeight="1">
      <c r="B142" s="108"/>
      <c r="C142" s="109" t="s">
        <v>123</v>
      </c>
      <c r="D142" s="110" t="s">
        <v>61</v>
      </c>
      <c r="E142" s="110" t="s">
        <v>57</v>
      </c>
      <c r="F142" s="110" t="s">
        <v>58</v>
      </c>
      <c r="G142" s="110" t="s">
        <v>124</v>
      </c>
      <c r="H142" s="110" t="s">
        <v>125</v>
      </c>
      <c r="I142" s="110" t="s">
        <v>126</v>
      </c>
      <c r="J142" s="110" t="s">
        <v>92</v>
      </c>
      <c r="K142" s="111" t="s">
        <v>127</v>
      </c>
      <c r="L142" s="108"/>
      <c r="M142" s="59" t="s">
        <v>1</v>
      </c>
      <c r="N142" s="60" t="s">
        <v>40</v>
      </c>
      <c r="O142" s="60" t="s">
        <v>128</v>
      </c>
      <c r="P142" s="60" t="s">
        <v>129</v>
      </c>
      <c r="Q142" s="60" t="s">
        <v>130</v>
      </c>
      <c r="R142" s="60" t="s">
        <v>131</v>
      </c>
      <c r="S142" s="60" t="s">
        <v>132</v>
      </c>
      <c r="T142" s="61" t="s">
        <v>133</v>
      </c>
    </row>
    <row r="143" spans="2:63" s="1" customFormat="1" ht="22.9" customHeight="1">
      <c r="B143" s="32"/>
      <c r="C143" s="64" t="s">
        <v>134</v>
      </c>
      <c r="J143" s="112">
        <f>BK143</f>
        <v>0</v>
      </c>
      <c r="L143" s="32"/>
      <c r="M143" s="62"/>
      <c r="N143" s="53"/>
      <c r="O143" s="53"/>
      <c r="P143" s="113">
        <f>P144+P328+P651</f>
        <v>0</v>
      </c>
      <c r="Q143" s="53"/>
      <c r="R143" s="113">
        <f>R144+R328+R651</f>
        <v>81.479108799999977</v>
      </c>
      <c r="S143" s="53"/>
      <c r="T143" s="114">
        <f>T144+T328+T651</f>
        <v>36.7814896</v>
      </c>
      <c r="AT143" s="17" t="s">
        <v>75</v>
      </c>
      <c r="AU143" s="17" t="s">
        <v>94</v>
      </c>
      <c r="BK143" s="115">
        <f>BK144+BK328+BK651</f>
        <v>0</v>
      </c>
    </row>
    <row r="144" spans="2:63" s="11" customFormat="1" ht="25.9" customHeight="1">
      <c r="B144" s="116"/>
      <c r="D144" s="117" t="s">
        <v>75</v>
      </c>
      <c r="E144" s="118" t="s">
        <v>135</v>
      </c>
      <c r="F144" s="118" t="s">
        <v>136</v>
      </c>
      <c r="I144" s="119"/>
      <c r="J144" s="120">
        <f>BK144</f>
        <v>0</v>
      </c>
      <c r="L144" s="116"/>
      <c r="M144" s="121"/>
      <c r="P144" s="122">
        <f>P145+P302+P314+P326</f>
        <v>0</v>
      </c>
      <c r="R144" s="122">
        <f>R145+R302+R314+R326</f>
        <v>38.026813399999988</v>
      </c>
      <c r="T144" s="123">
        <f>T145+T302+T314+T326</f>
        <v>5.8971880000000008</v>
      </c>
      <c r="AR144" s="117" t="s">
        <v>84</v>
      </c>
      <c r="AT144" s="124" t="s">
        <v>75</v>
      </c>
      <c r="AU144" s="124" t="s">
        <v>76</v>
      </c>
      <c r="AY144" s="117" t="s">
        <v>137</v>
      </c>
      <c r="BK144" s="125">
        <f>BK145+BK302+BK314+BK326</f>
        <v>0</v>
      </c>
    </row>
    <row r="145" spans="2:65" s="11" customFormat="1" ht="22.9" customHeight="1">
      <c r="B145" s="116"/>
      <c r="D145" s="117" t="s">
        <v>75</v>
      </c>
      <c r="E145" s="126" t="s">
        <v>138</v>
      </c>
      <c r="F145" s="126" t="s">
        <v>139</v>
      </c>
      <c r="I145" s="119"/>
      <c r="J145" s="127">
        <f>BK145</f>
        <v>0</v>
      </c>
      <c r="L145" s="116"/>
      <c r="M145" s="121"/>
      <c r="P145" s="122">
        <f>SUM(P146:P301)</f>
        <v>0</v>
      </c>
      <c r="R145" s="122">
        <f>SUM(R146:R301)</f>
        <v>38.020008999999988</v>
      </c>
      <c r="T145" s="123">
        <f>SUM(T146:T301)</f>
        <v>0</v>
      </c>
      <c r="AR145" s="117" t="s">
        <v>84</v>
      </c>
      <c r="AT145" s="124" t="s">
        <v>75</v>
      </c>
      <c r="AU145" s="124" t="s">
        <v>84</v>
      </c>
      <c r="AY145" s="117" t="s">
        <v>137</v>
      </c>
      <c r="BK145" s="125">
        <f>SUM(BK146:BK301)</f>
        <v>0</v>
      </c>
    </row>
    <row r="146" spans="2:65" s="1" customFormat="1" ht="24.2" customHeight="1">
      <c r="B146" s="32"/>
      <c r="C146" s="128" t="s">
        <v>84</v>
      </c>
      <c r="D146" s="128" t="s">
        <v>140</v>
      </c>
      <c r="E146" s="129" t="s">
        <v>141</v>
      </c>
      <c r="F146" s="130" t="s">
        <v>142</v>
      </c>
      <c r="G146" s="131" t="s">
        <v>143</v>
      </c>
      <c r="H146" s="132">
        <v>34.700000000000003</v>
      </c>
      <c r="I146" s="133"/>
      <c r="J146" s="134">
        <f>ROUND(I146*H146,2)</f>
        <v>0</v>
      </c>
      <c r="K146" s="130" t="s">
        <v>144</v>
      </c>
      <c r="L146" s="32"/>
      <c r="M146" s="135" t="s">
        <v>1</v>
      </c>
      <c r="N146" s="136" t="s">
        <v>41</v>
      </c>
      <c r="P146" s="137">
        <f>O146*H146</f>
        <v>0</v>
      </c>
      <c r="Q146" s="137">
        <v>2.869E-2</v>
      </c>
      <c r="R146" s="137">
        <f>Q146*H146</f>
        <v>0.99554300000000007</v>
      </c>
      <c r="S146" s="137">
        <v>0</v>
      </c>
      <c r="T146" s="138">
        <f>S146*H146</f>
        <v>0</v>
      </c>
      <c r="AR146" s="139" t="s">
        <v>145</v>
      </c>
      <c r="AT146" s="139" t="s">
        <v>140</v>
      </c>
      <c r="AU146" s="139" t="s">
        <v>86</v>
      </c>
      <c r="AY146" s="17" t="s">
        <v>137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7" t="s">
        <v>84</v>
      </c>
      <c r="BK146" s="140">
        <f>ROUND(I146*H146,2)</f>
        <v>0</v>
      </c>
      <c r="BL146" s="17" t="s">
        <v>145</v>
      </c>
      <c r="BM146" s="139" t="s">
        <v>146</v>
      </c>
    </row>
    <row r="147" spans="2:65" s="1" customFormat="1" ht="24.2" customHeight="1">
      <c r="B147" s="32"/>
      <c r="C147" s="128" t="s">
        <v>86</v>
      </c>
      <c r="D147" s="128" t="s">
        <v>140</v>
      </c>
      <c r="E147" s="129" t="s">
        <v>147</v>
      </c>
      <c r="F147" s="130" t="s">
        <v>148</v>
      </c>
      <c r="G147" s="131" t="s">
        <v>143</v>
      </c>
      <c r="H147" s="132">
        <v>951.5</v>
      </c>
      <c r="I147" s="133"/>
      <c r="J147" s="134">
        <f>ROUND(I147*H147,2)</f>
        <v>0</v>
      </c>
      <c r="K147" s="130" t="s">
        <v>144</v>
      </c>
      <c r="L147" s="32"/>
      <c r="M147" s="135" t="s">
        <v>1</v>
      </c>
      <c r="N147" s="136" t="s">
        <v>41</v>
      </c>
      <c r="P147" s="137">
        <f>O147*H147</f>
        <v>0</v>
      </c>
      <c r="Q147" s="137">
        <v>3.82E-3</v>
      </c>
      <c r="R147" s="137">
        <f>Q147*H147</f>
        <v>3.6347300000000002</v>
      </c>
      <c r="S147" s="137">
        <v>0</v>
      </c>
      <c r="T147" s="138">
        <f>S147*H147</f>
        <v>0</v>
      </c>
      <c r="AR147" s="139" t="s">
        <v>145</v>
      </c>
      <c r="AT147" s="139" t="s">
        <v>140</v>
      </c>
      <c r="AU147" s="139" t="s">
        <v>86</v>
      </c>
      <c r="AY147" s="17" t="s">
        <v>137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7" t="s">
        <v>84</v>
      </c>
      <c r="BK147" s="140">
        <f>ROUND(I147*H147,2)</f>
        <v>0</v>
      </c>
      <c r="BL147" s="17" t="s">
        <v>145</v>
      </c>
      <c r="BM147" s="139" t="s">
        <v>149</v>
      </c>
    </row>
    <row r="148" spans="2:65" s="12" customFormat="1">
      <c r="B148" s="141"/>
      <c r="D148" s="142" t="s">
        <v>150</v>
      </c>
      <c r="E148" s="143" t="s">
        <v>1</v>
      </c>
      <c r="F148" s="144" t="s">
        <v>151</v>
      </c>
      <c r="H148" s="145">
        <v>951.5</v>
      </c>
      <c r="I148" s="146"/>
      <c r="L148" s="141"/>
      <c r="M148" s="147"/>
      <c r="T148" s="148"/>
      <c r="AT148" s="143" t="s">
        <v>150</v>
      </c>
      <c r="AU148" s="143" t="s">
        <v>86</v>
      </c>
      <c r="AV148" s="12" t="s">
        <v>86</v>
      </c>
      <c r="AW148" s="12" t="s">
        <v>32</v>
      </c>
      <c r="AX148" s="12" t="s">
        <v>84</v>
      </c>
      <c r="AY148" s="143" t="s">
        <v>137</v>
      </c>
    </row>
    <row r="149" spans="2:65" s="1" customFormat="1" ht="49.15" customHeight="1">
      <c r="B149" s="32"/>
      <c r="C149" s="128" t="s">
        <v>152</v>
      </c>
      <c r="D149" s="128" t="s">
        <v>140</v>
      </c>
      <c r="E149" s="129" t="s">
        <v>153</v>
      </c>
      <c r="F149" s="130" t="s">
        <v>154</v>
      </c>
      <c r="G149" s="131" t="s">
        <v>143</v>
      </c>
      <c r="H149" s="132">
        <v>39.115000000000002</v>
      </c>
      <c r="I149" s="133"/>
      <c r="J149" s="134">
        <f>ROUND(I149*H149,2)</f>
        <v>0</v>
      </c>
      <c r="K149" s="130" t="s">
        <v>144</v>
      </c>
      <c r="L149" s="32"/>
      <c r="M149" s="135" t="s">
        <v>1</v>
      </c>
      <c r="N149" s="136" t="s">
        <v>41</v>
      </c>
      <c r="P149" s="137">
        <f>O149*H149</f>
        <v>0</v>
      </c>
      <c r="Q149" s="137">
        <v>1.1390000000000001E-2</v>
      </c>
      <c r="R149" s="137">
        <f>Q149*H149</f>
        <v>0.44551985000000005</v>
      </c>
      <c r="S149" s="137">
        <v>0</v>
      </c>
      <c r="T149" s="138">
        <f>S149*H149</f>
        <v>0</v>
      </c>
      <c r="AR149" s="139" t="s">
        <v>145</v>
      </c>
      <c r="AT149" s="139" t="s">
        <v>140</v>
      </c>
      <c r="AU149" s="139" t="s">
        <v>86</v>
      </c>
      <c r="AY149" s="17" t="s">
        <v>137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7" t="s">
        <v>84</v>
      </c>
      <c r="BK149" s="140">
        <f>ROUND(I149*H149,2)</f>
        <v>0</v>
      </c>
      <c r="BL149" s="17" t="s">
        <v>145</v>
      </c>
      <c r="BM149" s="139" t="s">
        <v>155</v>
      </c>
    </row>
    <row r="150" spans="2:65" s="13" customFormat="1">
      <c r="B150" s="149"/>
      <c r="D150" s="142" t="s">
        <v>150</v>
      </c>
      <c r="E150" s="150" t="s">
        <v>1</v>
      </c>
      <c r="F150" s="151" t="s">
        <v>156</v>
      </c>
      <c r="H150" s="150" t="s">
        <v>1</v>
      </c>
      <c r="I150" s="152"/>
      <c r="L150" s="149"/>
      <c r="M150" s="153"/>
      <c r="T150" s="154"/>
      <c r="AT150" s="150" t="s">
        <v>150</v>
      </c>
      <c r="AU150" s="150" t="s">
        <v>86</v>
      </c>
      <c r="AV150" s="13" t="s">
        <v>84</v>
      </c>
      <c r="AW150" s="13" t="s">
        <v>32</v>
      </c>
      <c r="AX150" s="13" t="s">
        <v>76</v>
      </c>
      <c r="AY150" s="150" t="s">
        <v>137</v>
      </c>
    </row>
    <row r="151" spans="2:65" s="12" customFormat="1">
      <c r="B151" s="141"/>
      <c r="D151" s="142" t="s">
        <v>150</v>
      </c>
      <c r="E151" s="143" t="s">
        <v>1</v>
      </c>
      <c r="F151" s="144" t="s">
        <v>157</v>
      </c>
      <c r="H151" s="145">
        <v>39.115000000000002</v>
      </c>
      <c r="I151" s="146"/>
      <c r="L151" s="141"/>
      <c r="M151" s="147"/>
      <c r="T151" s="148"/>
      <c r="AT151" s="143" t="s">
        <v>150</v>
      </c>
      <c r="AU151" s="143" t="s">
        <v>86</v>
      </c>
      <c r="AV151" s="12" t="s">
        <v>86</v>
      </c>
      <c r="AW151" s="12" t="s">
        <v>32</v>
      </c>
      <c r="AX151" s="12" t="s">
        <v>84</v>
      </c>
      <c r="AY151" s="143" t="s">
        <v>137</v>
      </c>
    </row>
    <row r="152" spans="2:65" s="1" customFormat="1" ht="24.2" customHeight="1">
      <c r="B152" s="32"/>
      <c r="C152" s="155" t="s">
        <v>145</v>
      </c>
      <c r="D152" s="155" t="s">
        <v>158</v>
      </c>
      <c r="E152" s="156" t="s">
        <v>159</v>
      </c>
      <c r="F152" s="157" t="s">
        <v>160</v>
      </c>
      <c r="G152" s="158" t="s">
        <v>143</v>
      </c>
      <c r="H152" s="159">
        <v>41.070999999999998</v>
      </c>
      <c r="I152" s="160"/>
      <c r="J152" s="161">
        <f>ROUND(I152*H152,2)</f>
        <v>0</v>
      </c>
      <c r="K152" s="157" t="s">
        <v>144</v>
      </c>
      <c r="L152" s="162"/>
      <c r="M152" s="163" t="s">
        <v>1</v>
      </c>
      <c r="N152" s="164" t="s">
        <v>41</v>
      </c>
      <c r="P152" s="137">
        <f>O152*H152</f>
        <v>0</v>
      </c>
      <c r="Q152" s="137">
        <v>6.0000000000000001E-3</v>
      </c>
      <c r="R152" s="137">
        <f>Q152*H152</f>
        <v>0.24642600000000001</v>
      </c>
      <c r="S152" s="137">
        <v>0</v>
      </c>
      <c r="T152" s="138">
        <f>S152*H152</f>
        <v>0</v>
      </c>
      <c r="AR152" s="139" t="s">
        <v>161</v>
      </c>
      <c r="AT152" s="139" t="s">
        <v>158</v>
      </c>
      <c r="AU152" s="139" t="s">
        <v>86</v>
      </c>
      <c r="AY152" s="17" t="s">
        <v>137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7" t="s">
        <v>84</v>
      </c>
      <c r="BK152" s="140">
        <f>ROUND(I152*H152,2)</f>
        <v>0</v>
      </c>
      <c r="BL152" s="17" t="s">
        <v>145</v>
      </c>
      <c r="BM152" s="139" t="s">
        <v>162</v>
      </c>
    </row>
    <row r="153" spans="2:65" s="12" customFormat="1">
      <c r="B153" s="141"/>
      <c r="D153" s="142" t="s">
        <v>150</v>
      </c>
      <c r="F153" s="144" t="s">
        <v>163</v>
      </c>
      <c r="H153" s="145">
        <v>41.070999999999998</v>
      </c>
      <c r="I153" s="146"/>
      <c r="L153" s="141"/>
      <c r="M153" s="147"/>
      <c r="T153" s="148"/>
      <c r="AT153" s="143" t="s">
        <v>150</v>
      </c>
      <c r="AU153" s="143" t="s">
        <v>86</v>
      </c>
      <c r="AV153" s="12" t="s">
        <v>86</v>
      </c>
      <c r="AW153" s="12" t="s">
        <v>4</v>
      </c>
      <c r="AX153" s="12" t="s">
        <v>84</v>
      </c>
      <c r="AY153" s="143" t="s">
        <v>137</v>
      </c>
    </row>
    <row r="154" spans="2:65" s="1" customFormat="1" ht="37.9" customHeight="1">
      <c r="B154" s="32"/>
      <c r="C154" s="128" t="s">
        <v>164</v>
      </c>
      <c r="D154" s="128" t="s">
        <v>140</v>
      </c>
      <c r="E154" s="129" t="s">
        <v>165</v>
      </c>
      <c r="F154" s="130" t="s">
        <v>166</v>
      </c>
      <c r="G154" s="131" t="s">
        <v>143</v>
      </c>
      <c r="H154" s="132">
        <v>39.115000000000002</v>
      </c>
      <c r="I154" s="133"/>
      <c r="J154" s="134">
        <f>ROUND(I154*H154,2)</f>
        <v>0</v>
      </c>
      <c r="K154" s="130" t="s">
        <v>144</v>
      </c>
      <c r="L154" s="32"/>
      <c r="M154" s="135" t="s">
        <v>1</v>
      </c>
      <c r="N154" s="136" t="s">
        <v>41</v>
      </c>
      <c r="P154" s="137">
        <f>O154*H154</f>
        <v>0</v>
      </c>
      <c r="Q154" s="137">
        <v>1E-4</v>
      </c>
      <c r="R154" s="137">
        <f>Q154*H154</f>
        <v>3.9115E-3</v>
      </c>
      <c r="S154" s="137">
        <v>0</v>
      </c>
      <c r="T154" s="138">
        <f>S154*H154</f>
        <v>0</v>
      </c>
      <c r="AR154" s="139" t="s">
        <v>145</v>
      </c>
      <c r="AT154" s="139" t="s">
        <v>140</v>
      </c>
      <c r="AU154" s="139" t="s">
        <v>86</v>
      </c>
      <c r="AY154" s="17" t="s">
        <v>137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7" t="s">
        <v>84</v>
      </c>
      <c r="BK154" s="140">
        <f>ROUND(I154*H154,2)</f>
        <v>0</v>
      </c>
      <c r="BL154" s="17" t="s">
        <v>145</v>
      </c>
      <c r="BM154" s="139" t="s">
        <v>167</v>
      </c>
    </row>
    <row r="155" spans="2:65" s="12" customFormat="1">
      <c r="B155" s="141"/>
      <c r="D155" s="142" t="s">
        <v>150</v>
      </c>
      <c r="E155" s="143" t="s">
        <v>1</v>
      </c>
      <c r="F155" s="144" t="s">
        <v>168</v>
      </c>
      <c r="H155" s="145">
        <v>39.115000000000002</v>
      </c>
      <c r="I155" s="146"/>
      <c r="L155" s="141"/>
      <c r="M155" s="147"/>
      <c r="T155" s="148"/>
      <c r="AT155" s="143" t="s">
        <v>150</v>
      </c>
      <c r="AU155" s="143" t="s">
        <v>86</v>
      </c>
      <c r="AV155" s="12" t="s">
        <v>86</v>
      </c>
      <c r="AW155" s="12" t="s">
        <v>32</v>
      </c>
      <c r="AX155" s="12" t="s">
        <v>84</v>
      </c>
      <c r="AY155" s="143" t="s">
        <v>137</v>
      </c>
    </row>
    <row r="156" spans="2:65" s="1" customFormat="1" ht="24.2" customHeight="1">
      <c r="B156" s="32"/>
      <c r="C156" s="128" t="s">
        <v>138</v>
      </c>
      <c r="D156" s="128" t="s">
        <v>140</v>
      </c>
      <c r="E156" s="129" t="s">
        <v>169</v>
      </c>
      <c r="F156" s="130" t="s">
        <v>170</v>
      </c>
      <c r="G156" s="131" t="s">
        <v>143</v>
      </c>
      <c r="H156" s="132">
        <v>83.790999999999997</v>
      </c>
      <c r="I156" s="133"/>
      <c r="J156" s="134">
        <f>ROUND(I156*H156,2)</f>
        <v>0</v>
      </c>
      <c r="K156" s="130" t="s">
        <v>144</v>
      </c>
      <c r="L156" s="32"/>
      <c r="M156" s="135" t="s">
        <v>1</v>
      </c>
      <c r="N156" s="136" t="s">
        <v>41</v>
      </c>
      <c r="P156" s="137">
        <f>O156*H156</f>
        <v>0</v>
      </c>
      <c r="Q156" s="137">
        <v>1.8000000000000001E-4</v>
      </c>
      <c r="R156" s="137">
        <f>Q156*H156</f>
        <v>1.5082380000000001E-2</v>
      </c>
      <c r="S156" s="137">
        <v>0</v>
      </c>
      <c r="T156" s="138">
        <f>S156*H156</f>
        <v>0</v>
      </c>
      <c r="AR156" s="139" t="s">
        <v>145</v>
      </c>
      <c r="AT156" s="139" t="s">
        <v>140</v>
      </c>
      <c r="AU156" s="139" t="s">
        <v>86</v>
      </c>
      <c r="AY156" s="17" t="s">
        <v>137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7" t="s">
        <v>84</v>
      </c>
      <c r="BK156" s="140">
        <f>ROUND(I156*H156,2)</f>
        <v>0</v>
      </c>
      <c r="BL156" s="17" t="s">
        <v>145</v>
      </c>
      <c r="BM156" s="139" t="s">
        <v>171</v>
      </c>
    </row>
    <row r="157" spans="2:65" s="13" customFormat="1">
      <c r="B157" s="149"/>
      <c r="D157" s="142" t="s">
        <v>150</v>
      </c>
      <c r="E157" s="150" t="s">
        <v>1</v>
      </c>
      <c r="F157" s="151" t="s">
        <v>172</v>
      </c>
      <c r="H157" s="150" t="s">
        <v>1</v>
      </c>
      <c r="I157" s="152"/>
      <c r="L157" s="149"/>
      <c r="M157" s="153"/>
      <c r="T157" s="154"/>
      <c r="AT157" s="150" t="s">
        <v>150</v>
      </c>
      <c r="AU157" s="150" t="s">
        <v>86</v>
      </c>
      <c r="AV157" s="13" t="s">
        <v>84</v>
      </c>
      <c r="AW157" s="13" t="s">
        <v>32</v>
      </c>
      <c r="AX157" s="13" t="s">
        <v>76</v>
      </c>
      <c r="AY157" s="150" t="s">
        <v>137</v>
      </c>
    </row>
    <row r="158" spans="2:65" s="12" customFormat="1">
      <c r="B158" s="141"/>
      <c r="D158" s="142" t="s">
        <v>150</v>
      </c>
      <c r="E158" s="143" t="s">
        <v>1</v>
      </c>
      <c r="F158" s="144" t="s">
        <v>173</v>
      </c>
      <c r="H158" s="145">
        <v>29.08</v>
      </c>
      <c r="I158" s="146"/>
      <c r="L158" s="141"/>
      <c r="M158" s="147"/>
      <c r="T158" s="148"/>
      <c r="AT158" s="143" t="s">
        <v>150</v>
      </c>
      <c r="AU158" s="143" t="s">
        <v>86</v>
      </c>
      <c r="AV158" s="12" t="s">
        <v>86</v>
      </c>
      <c r="AW158" s="12" t="s">
        <v>32</v>
      </c>
      <c r="AX158" s="12" t="s">
        <v>76</v>
      </c>
      <c r="AY158" s="143" t="s">
        <v>137</v>
      </c>
    </row>
    <row r="159" spans="2:65" s="13" customFormat="1">
      <c r="B159" s="149"/>
      <c r="D159" s="142" t="s">
        <v>150</v>
      </c>
      <c r="E159" s="150" t="s">
        <v>1</v>
      </c>
      <c r="F159" s="151" t="s">
        <v>174</v>
      </c>
      <c r="H159" s="150" t="s">
        <v>1</v>
      </c>
      <c r="I159" s="152"/>
      <c r="L159" s="149"/>
      <c r="M159" s="153"/>
      <c r="T159" s="154"/>
      <c r="AT159" s="150" t="s">
        <v>150</v>
      </c>
      <c r="AU159" s="150" t="s">
        <v>86</v>
      </c>
      <c r="AV159" s="13" t="s">
        <v>84</v>
      </c>
      <c r="AW159" s="13" t="s">
        <v>32</v>
      </c>
      <c r="AX159" s="13" t="s">
        <v>76</v>
      </c>
      <c r="AY159" s="150" t="s">
        <v>137</v>
      </c>
    </row>
    <row r="160" spans="2:65" s="12" customFormat="1">
      <c r="B160" s="141"/>
      <c r="D160" s="142" t="s">
        <v>150</v>
      </c>
      <c r="E160" s="143" t="s">
        <v>1</v>
      </c>
      <c r="F160" s="144" t="s">
        <v>175</v>
      </c>
      <c r="H160" s="145">
        <v>32.524000000000001</v>
      </c>
      <c r="I160" s="146"/>
      <c r="L160" s="141"/>
      <c r="M160" s="147"/>
      <c r="T160" s="148"/>
      <c r="AT160" s="143" t="s">
        <v>150</v>
      </c>
      <c r="AU160" s="143" t="s">
        <v>86</v>
      </c>
      <c r="AV160" s="12" t="s">
        <v>86</v>
      </c>
      <c r="AW160" s="12" t="s">
        <v>32</v>
      </c>
      <c r="AX160" s="12" t="s">
        <v>76</v>
      </c>
      <c r="AY160" s="143" t="s">
        <v>137</v>
      </c>
    </row>
    <row r="161" spans="2:65" s="13" customFormat="1">
      <c r="B161" s="149"/>
      <c r="D161" s="142" t="s">
        <v>150</v>
      </c>
      <c r="E161" s="150" t="s">
        <v>1</v>
      </c>
      <c r="F161" s="151" t="s">
        <v>176</v>
      </c>
      <c r="H161" s="150" t="s">
        <v>1</v>
      </c>
      <c r="I161" s="152"/>
      <c r="L161" s="149"/>
      <c r="M161" s="153"/>
      <c r="T161" s="154"/>
      <c r="AT161" s="150" t="s">
        <v>150</v>
      </c>
      <c r="AU161" s="150" t="s">
        <v>86</v>
      </c>
      <c r="AV161" s="13" t="s">
        <v>84</v>
      </c>
      <c r="AW161" s="13" t="s">
        <v>32</v>
      </c>
      <c r="AX161" s="13" t="s">
        <v>76</v>
      </c>
      <c r="AY161" s="150" t="s">
        <v>137</v>
      </c>
    </row>
    <row r="162" spans="2:65" s="12" customFormat="1">
      <c r="B162" s="141"/>
      <c r="D162" s="142" t="s">
        <v>150</v>
      </c>
      <c r="E162" s="143" t="s">
        <v>1</v>
      </c>
      <c r="F162" s="144" t="s">
        <v>177</v>
      </c>
      <c r="H162" s="145">
        <v>22.187000000000001</v>
      </c>
      <c r="I162" s="146"/>
      <c r="L162" s="141"/>
      <c r="M162" s="147"/>
      <c r="T162" s="148"/>
      <c r="AT162" s="143" t="s">
        <v>150</v>
      </c>
      <c r="AU162" s="143" t="s">
        <v>86</v>
      </c>
      <c r="AV162" s="12" t="s">
        <v>86</v>
      </c>
      <c r="AW162" s="12" t="s">
        <v>32</v>
      </c>
      <c r="AX162" s="12" t="s">
        <v>76</v>
      </c>
      <c r="AY162" s="143" t="s">
        <v>137</v>
      </c>
    </row>
    <row r="163" spans="2:65" s="14" customFormat="1">
      <c r="B163" s="165"/>
      <c r="D163" s="142" t="s">
        <v>150</v>
      </c>
      <c r="E163" s="166" t="s">
        <v>1</v>
      </c>
      <c r="F163" s="167" t="s">
        <v>178</v>
      </c>
      <c r="H163" s="168">
        <v>83.790999999999997</v>
      </c>
      <c r="I163" s="169"/>
      <c r="L163" s="165"/>
      <c r="M163" s="170"/>
      <c r="T163" s="171"/>
      <c r="AT163" s="166" t="s">
        <v>150</v>
      </c>
      <c r="AU163" s="166" t="s">
        <v>86</v>
      </c>
      <c r="AV163" s="14" t="s">
        <v>145</v>
      </c>
      <c r="AW163" s="14" t="s">
        <v>32</v>
      </c>
      <c r="AX163" s="14" t="s">
        <v>84</v>
      </c>
      <c r="AY163" s="166" t="s">
        <v>137</v>
      </c>
    </row>
    <row r="164" spans="2:65" s="1" customFormat="1" ht="24.2" customHeight="1">
      <c r="B164" s="32"/>
      <c r="C164" s="128" t="s">
        <v>179</v>
      </c>
      <c r="D164" s="128" t="s">
        <v>140</v>
      </c>
      <c r="E164" s="129" t="s">
        <v>180</v>
      </c>
      <c r="F164" s="130" t="s">
        <v>181</v>
      </c>
      <c r="G164" s="131" t="s">
        <v>143</v>
      </c>
      <c r="H164" s="132">
        <v>867.70899999999995</v>
      </c>
      <c r="I164" s="133"/>
      <c r="J164" s="134">
        <f>ROUND(I164*H164,2)</f>
        <v>0</v>
      </c>
      <c r="K164" s="130" t="s">
        <v>144</v>
      </c>
      <c r="L164" s="32"/>
      <c r="M164" s="135" t="s">
        <v>1</v>
      </c>
      <c r="N164" s="136" t="s">
        <v>41</v>
      </c>
      <c r="P164" s="137">
        <f>O164*H164</f>
        <v>0</v>
      </c>
      <c r="Q164" s="137">
        <v>1.3999999999999999E-4</v>
      </c>
      <c r="R164" s="137">
        <f>Q164*H164</f>
        <v>0.12147925999999998</v>
      </c>
      <c r="S164" s="137">
        <v>0</v>
      </c>
      <c r="T164" s="138">
        <f>S164*H164</f>
        <v>0</v>
      </c>
      <c r="AR164" s="139" t="s">
        <v>145</v>
      </c>
      <c r="AT164" s="139" t="s">
        <v>140</v>
      </c>
      <c r="AU164" s="139" t="s">
        <v>86</v>
      </c>
      <c r="AY164" s="17" t="s">
        <v>137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7" t="s">
        <v>84</v>
      </c>
      <c r="BK164" s="140">
        <f>ROUND(I164*H164,2)</f>
        <v>0</v>
      </c>
      <c r="BL164" s="17" t="s">
        <v>145</v>
      </c>
      <c r="BM164" s="139" t="s">
        <v>182</v>
      </c>
    </row>
    <row r="165" spans="2:65" s="13" customFormat="1">
      <c r="B165" s="149"/>
      <c r="D165" s="142" t="s">
        <v>150</v>
      </c>
      <c r="E165" s="150" t="s">
        <v>1</v>
      </c>
      <c r="F165" s="151" t="s">
        <v>156</v>
      </c>
      <c r="H165" s="150" t="s">
        <v>1</v>
      </c>
      <c r="I165" s="152"/>
      <c r="L165" s="149"/>
      <c r="M165" s="153"/>
      <c r="T165" s="154"/>
      <c r="AT165" s="150" t="s">
        <v>150</v>
      </c>
      <c r="AU165" s="150" t="s">
        <v>86</v>
      </c>
      <c r="AV165" s="13" t="s">
        <v>84</v>
      </c>
      <c r="AW165" s="13" t="s">
        <v>32</v>
      </c>
      <c r="AX165" s="13" t="s">
        <v>76</v>
      </c>
      <c r="AY165" s="150" t="s">
        <v>137</v>
      </c>
    </row>
    <row r="166" spans="2:65" s="12" customFormat="1">
      <c r="B166" s="141"/>
      <c r="D166" s="142" t="s">
        <v>150</v>
      </c>
      <c r="E166" s="143" t="s">
        <v>1</v>
      </c>
      <c r="F166" s="144" t="s">
        <v>157</v>
      </c>
      <c r="H166" s="145">
        <v>39.115000000000002</v>
      </c>
      <c r="I166" s="146"/>
      <c r="L166" s="141"/>
      <c r="M166" s="147"/>
      <c r="T166" s="148"/>
      <c r="AT166" s="143" t="s">
        <v>150</v>
      </c>
      <c r="AU166" s="143" t="s">
        <v>86</v>
      </c>
      <c r="AV166" s="12" t="s">
        <v>86</v>
      </c>
      <c r="AW166" s="12" t="s">
        <v>32</v>
      </c>
      <c r="AX166" s="12" t="s">
        <v>76</v>
      </c>
      <c r="AY166" s="143" t="s">
        <v>137</v>
      </c>
    </row>
    <row r="167" spans="2:65" s="15" customFormat="1">
      <c r="B167" s="172"/>
      <c r="D167" s="142" t="s">
        <v>150</v>
      </c>
      <c r="E167" s="173" t="s">
        <v>1</v>
      </c>
      <c r="F167" s="174" t="s">
        <v>183</v>
      </c>
      <c r="H167" s="175">
        <v>39.115000000000002</v>
      </c>
      <c r="I167" s="176"/>
      <c r="L167" s="172"/>
      <c r="M167" s="177"/>
      <c r="T167" s="178"/>
      <c r="AT167" s="173" t="s">
        <v>150</v>
      </c>
      <c r="AU167" s="173" t="s">
        <v>86</v>
      </c>
      <c r="AV167" s="15" t="s">
        <v>152</v>
      </c>
      <c r="AW167" s="15" t="s">
        <v>32</v>
      </c>
      <c r="AX167" s="15" t="s">
        <v>76</v>
      </c>
      <c r="AY167" s="173" t="s">
        <v>137</v>
      </c>
    </row>
    <row r="168" spans="2:65" s="13" customFormat="1">
      <c r="B168" s="149"/>
      <c r="D168" s="142" t="s">
        <v>150</v>
      </c>
      <c r="E168" s="150" t="s">
        <v>1</v>
      </c>
      <c r="F168" s="151" t="s">
        <v>184</v>
      </c>
      <c r="H168" s="150" t="s">
        <v>1</v>
      </c>
      <c r="I168" s="152"/>
      <c r="L168" s="149"/>
      <c r="M168" s="153"/>
      <c r="T168" s="154"/>
      <c r="AT168" s="150" t="s">
        <v>150</v>
      </c>
      <c r="AU168" s="150" t="s">
        <v>86</v>
      </c>
      <c r="AV168" s="13" t="s">
        <v>84</v>
      </c>
      <c r="AW168" s="13" t="s">
        <v>32</v>
      </c>
      <c r="AX168" s="13" t="s">
        <v>76</v>
      </c>
      <c r="AY168" s="150" t="s">
        <v>137</v>
      </c>
    </row>
    <row r="169" spans="2:65" s="12" customFormat="1">
      <c r="B169" s="141"/>
      <c r="D169" s="142" t="s">
        <v>150</v>
      </c>
      <c r="E169" s="143" t="s">
        <v>1</v>
      </c>
      <c r="F169" s="144" t="s">
        <v>185</v>
      </c>
      <c r="H169" s="145">
        <v>18.899999999999999</v>
      </c>
      <c r="I169" s="146"/>
      <c r="L169" s="141"/>
      <c r="M169" s="147"/>
      <c r="T169" s="148"/>
      <c r="AT169" s="143" t="s">
        <v>150</v>
      </c>
      <c r="AU169" s="143" t="s">
        <v>86</v>
      </c>
      <c r="AV169" s="12" t="s">
        <v>86</v>
      </c>
      <c r="AW169" s="12" t="s">
        <v>32</v>
      </c>
      <c r="AX169" s="12" t="s">
        <v>76</v>
      </c>
      <c r="AY169" s="143" t="s">
        <v>137</v>
      </c>
    </row>
    <row r="170" spans="2:65" s="12" customFormat="1">
      <c r="B170" s="141"/>
      <c r="D170" s="142" t="s">
        <v>150</v>
      </c>
      <c r="E170" s="143" t="s">
        <v>1</v>
      </c>
      <c r="F170" s="144" t="s">
        <v>186</v>
      </c>
      <c r="H170" s="145">
        <v>31.373999999999999</v>
      </c>
      <c r="I170" s="146"/>
      <c r="L170" s="141"/>
      <c r="M170" s="147"/>
      <c r="T170" s="148"/>
      <c r="AT170" s="143" t="s">
        <v>150</v>
      </c>
      <c r="AU170" s="143" t="s">
        <v>86</v>
      </c>
      <c r="AV170" s="12" t="s">
        <v>86</v>
      </c>
      <c r="AW170" s="12" t="s">
        <v>32</v>
      </c>
      <c r="AX170" s="12" t="s">
        <v>76</v>
      </c>
      <c r="AY170" s="143" t="s">
        <v>137</v>
      </c>
    </row>
    <row r="171" spans="2:65" s="12" customFormat="1">
      <c r="B171" s="141"/>
      <c r="D171" s="142" t="s">
        <v>150</v>
      </c>
      <c r="E171" s="143" t="s">
        <v>1</v>
      </c>
      <c r="F171" s="144" t="s">
        <v>187</v>
      </c>
      <c r="H171" s="145">
        <v>11.067</v>
      </c>
      <c r="I171" s="146"/>
      <c r="L171" s="141"/>
      <c r="M171" s="147"/>
      <c r="T171" s="148"/>
      <c r="AT171" s="143" t="s">
        <v>150</v>
      </c>
      <c r="AU171" s="143" t="s">
        <v>86</v>
      </c>
      <c r="AV171" s="12" t="s">
        <v>86</v>
      </c>
      <c r="AW171" s="12" t="s">
        <v>32</v>
      </c>
      <c r="AX171" s="12" t="s">
        <v>76</v>
      </c>
      <c r="AY171" s="143" t="s">
        <v>137</v>
      </c>
    </row>
    <row r="172" spans="2:65" s="12" customFormat="1">
      <c r="B172" s="141"/>
      <c r="D172" s="142" t="s">
        <v>150</v>
      </c>
      <c r="E172" s="143" t="s">
        <v>1</v>
      </c>
      <c r="F172" s="144" t="s">
        <v>188</v>
      </c>
      <c r="H172" s="145">
        <v>19.305</v>
      </c>
      <c r="I172" s="146"/>
      <c r="L172" s="141"/>
      <c r="M172" s="147"/>
      <c r="T172" s="148"/>
      <c r="AT172" s="143" t="s">
        <v>150</v>
      </c>
      <c r="AU172" s="143" t="s">
        <v>86</v>
      </c>
      <c r="AV172" s="12" t="s">
        <v>86</v>
      </c>
      <c r="AW172" s="12" t="s">
        <v>32</v>
      </c>
      <c r="AX172" s="12" t="s">
        <v>76</v>
      </c>
      <c r="AY172" s="143" t="s">
        <v>137</v>
      </c>
    </row>
    <row r="173" spans="2:65" s="12" customFormat="1">
      <c r="B173" s="141"/>
      <c r="D173" s="142" t="s">
        <v>150</v>
      </c>
      <c r="E173" s="143" t="s">
        <v>1</v>
      </c>
      <c r="F173" s="144" t="s">
        <v>189</v>
      </c>
      <c r="H173" s="145">
        <v>6.93</v>
      </c>
      <c r="I173" s="146"/>
      <c r="L173" s="141"/>
      <c r="M173" s="147"/>
      <c r="T173" s="148"/>
      <c r="AT173" s="143" t="s">
        <v>150</v>
      </c>
      <c r="AU173" s="143" t="s">
        <v>86</v>
      </c>
      <c r="AV173" s="12" t="s">
        <v>86</v>
      </c>
      <c r="AW173" s="12" t="s">
        <v>32</v>
      </c>
      <c r="AX173" s="12" t="s">
        <v>76</v>
      </c>
      <c r="AY173" s="143" t="s">
        <v>137</v>
      </c>
    </row>
    <row r="174" spans="2:65" s="15" customFormat="1">
      <c r="B174" s="172"/>
      <c r="D174" s="142" t="s">
        <v>150</v>
      </c>
      <c r="E174" s="173" t="s">
        <v>1</v>
      </c>
      <c r="F174" s="174" t="s">
        <v>183</v>
      </c>
      <c r="H174" s="175">
        <v>87.575999999999993</v>
      </c>
      <c r="I174" s="176"/>
      <c r="L174" s="172"/>
      <c r="M174" s="177"/>
      <c r="T174" s="178"/>
      <c r="AT174" s="173" t="s">
        <v>150</v>
      </c>
      <c r="AU174" s="173" t="s">
        <v>86</v>
      </c>
      <c r="AV174" s="15" t="s">
        <v>152</v>
      </c>
      <c r="AW174" s="15" t="s">
        <v>32</v>
      </c>
      <c r="AX174" s="15" t="s">
        <v>76</v>
      </c>
      <c r="AY174" s="173" t="s">
        <v>137</v>
      </c>
    </row>
    <row r="175" spans="2:65" s="13" customFormat="1">
      <c r="B175" s="149"/>
      <c r="D175" s="142" t="s">
        <v>150</v>
      </c>
      <c r="E175" s="150" t="s">
        <v>1</v>
      </c>
      <c r="F175" s="151" t="s">
        <v>172</v>
      </c>
      <c r="H175" s="150" t="s">
        <v>1</v>
      </c>
      <c r="I175" s="152"/>
      <c r="L175" s="149"/>
      <c r="M175" s="153"/>
      <c r="T175" s="154"/>
      <c r="AT175" s="150" t="s">
        <v>150</v>
      </c>
      <c r="AU175" s="150" t="s">
        <v>86</v>
      </c>
      <c r="AV175" s="13" t="s">
        <v>84</v>
      </c>
      <c r="AW175" s="13" t="s">
        <v>32</v>
      </c>
      <c r="AX175" s="13" t="s">
        <v>76</v>
      </c>
      <c r="AY175" s="150" t="s">
        <v>137</v>
      </c>
    </row>
    <row r="176" spans="2:65" s="12" customFormat="1">
      <c r="B176" s="141"/>
      <c r="D176" s="142" t="s">
        <v>150</v>
      </c>
      <c r="E176" s="143" t="s">
        <v>1</v>
      </c>
      <c r="F176" s="144" t="s">
        <v>190</v>
      </c>
      <c r="H176" s="145">
        <v>309.24900000000002</v>
      </c>
      <c r="I176" s="146"/>
      <c r="L176" s="141"/>
      <c r="M176" s="147"/>
      <c r="T176" s="148"/>
      <c r="AT176" s="143" t="s">
        <v>150</v>
      </c>
      <c r="AU176" s="143" t="s">
        <v>86</v>
      </c>
      <c r="AV176" s="12" t="s">
        <v>86</v>
      </c>
      <c r="AW176" s="12" t="s">
        <v>32</v>
      </c>
      <c r="AX176" s="12" t="s">
        <v>76</v>
      </c>
      <c r="AY176" s="143" t="s">
        <v>137</v>
      </c>
    </row>
    <row r="177" spans="2:65" s="12" customFormat="1" ht="22.5">
      <c r="B177" s="141"/>
      <c r="D177" s="142" t="s">
        <v>150</v>
      </c>
      <c r="E177" s="143" t="s">
        <v>1</v>
      </c>
      <c r="F177" s="144" t="s">
        <v>191</v>
      </c>
      <c r="H177" s="145">
        <v>-64.373999999999995</v>
      </c>
      <c r="I177" s="146"/>
      <c r="L177" s="141"/>
      <c r="M177" s="147"/>
      <c r="T177" s="148"/>
      <c r="AT177" s="143" t="s">
        <v>150</v>
      </c>
      <c r="AU177" s="143" t="s">
        <v>86</v>
      </c>
      <c r="AV177" s="12" t="s">
        <v>86</v>
      </c>
      <c r="AW177" s="12" t="s">
        <v>32</v>
      </c>
      <c r="AX177" s="12" t="s">
        <v>76</v>
      </c>
      <c r="AY177" s="143" t="s">
        <v>137</v>
      </c>
    </row>
    <row r="178" spans="2:65" s="13" customFormat="1">
      <c r="B178" s="149"/>
      <c r="D178" s="142" t="s">
        <v>150</v>
      </c>
      <c r="E178" s="150" t="s">
        <v>1</v>
      </c>
      <c r="F178" s="151" t="s">
        <v>174</v>
      </c>
      <c r="H178" s="150" t="s">
        <v>1</v>
      </c>
      <c r="I178" s="152"/>
      <c r="L178" s="149"/>
      <c r="M178" s="153"/>
      <c r="T178" s="154"/>
      <c r="AT178" s="150" t="s">
        <v>150</v>
      </c>
      <c r="AU178" s="150" t="s">
        <v>86</v>
      </c>
      <c r="AV178" s="13" t="s">
        <v>84</v>
      </c>
      <c r="AW178" s="13" t="s">
        <v>32</v>
      </c>
      <c r="AX178" s="13" t="s">
        <v>76</v>
      </c>
      <c r="AY178" s="150" t="s">
        <v>137</v>
      </c>
    </row>
    <row r="179" spans="2:65" s="12" customFormat="1">
      <c r="B179" s="141"/>
      <c r="D179" s="142" t="s">
        <v>150</v>
      </c>
      <c r="E179" s="143" t="s">
        <v>1</v>
      </c>
      <c r="F179" s="144" t="s">
        <v>192</v>
      </c>
      <c r="H179" s="145">
        <v>262.06200000000001</v>
      </c>
      <c r="I179" s="146"/>
      <c r="L179" s="141"/>
      <c r="M179" s="147"/>
      <c r="T179" s="148"/>
      <c r="AT179" s="143" t="s">
        <v>150</v>
      </c>
      <c r="AU179" s="143" t="s">
        <v>86</v>
      </c>
      <c r="AV179" s="12" t="s">
        <v>86</v>
      </c>
      <c r="AW179" s="12" t="s">
        <v>32</v>
      </c>
      <c r="AX179" s="12" t="s">
        <v>76</v>
      </c>
      <c r="AY179" s="143" t="s">
        <v>137</v>
      </c>
    </row>
    <row r="180" spans="2:65" s="12" customFormat="1">
      <c r="B180" s="141"/>
      <c r="D180" s="142" t="s">
        <v>150</v>
      </c>
      <c r="E180" s="143" t="s">
        <v>1</v>
      </c>
      <c r="F180" s="144" t="s">
        <v>193</v>
      </c>
      <c r="H180" s="145">
        <v>-44.343000000000004</v>
      </c>
      <c r="I180" s="146"/>
      <c r="L180" s="141"/>
      <c r="M180" s="147"/>
      <c r="T180" s="148"/>
      <c r="AT180" s="143" t="s">
        <v>150</v>
      </c>
      <c r="AU180" s="143" t="s">
        <v>86</v>
      </c>
      <c r="AV180" s="12" t="s">
        <v>86</v>
      </c>
      <c r="AW180" s="12" t="s">
        <v>32</v>
      </c>
      <c r="AX180" s="12" t="s">
        <v>76</v>
      </c>
      <c r="AY180" s="143" t="s">
        <v>137</v>
      </c>
    </row>
    <row r="181" spans="2:65" s="13" customFormat="1">
      <c r="B181" s="149"/>
      <c r="D181" s="142" t="s">
        <v>150</v>
      </c>
      <c r="E181" s="150" t="s">
        <v>1</v>
      </c>
      <c r="F181" s="151" t="s">
        <v>176</v>
      </c>
      <c r="H181" s="150" t="s">
        <v>1</v>
      </c>
      <c r="I181" s="152"/>
      <c r="L181" s="149"/>
      <c r="M181" s="153"/>
      <c r="T181" s="154"/>
      <c r="AT181" s="150" t="s">
        <v>150</v>
      </c>
      <c r="AU181" s="150" t="s">
        <v>86</v>
      </c>
      <c r="AV181" s="13" t="s">
        <v>84</v>
      </c>
      <c r="AW181" s="13" t="s">
        <v>32</v>
      </c>
      <c r="AX181" s="13" t="s">
        <v>76</v>
      </c>
      <c r="AY181" s="150" t="s">
        <v>137</v>
      </c>
    </row>
    <row r="182" spans="2:65" s="12" customFormat="1">
      <c r="B182" s="141"/>
      <c r="D182" s="142" t="s">
        <v>150</v>
      </c>
      <c r="E182" s="143" t="s">
        <v>1</v>
      </c>
      <c r="F182" s="144" t="s">
        <v>194</v>
      </c>
      <c r="H182" s="145">
        <v>287.79599999999999</v>
      </c>
      <c r="I182" s="146"/>
      <c r="L182" s="141"/>
      <c r="M182" s="147"/>
      <c r="T182" s="148"/>
      <c r="AT182" s="143" t="s">
        <v>150</v>
      </c>
      <c r="AU182" s="143" t="s">
        <v>86</v>
      </c>
      <c r="AV182" s="12" t="s">
        <v>86</v>
      </c>
      <c r="AW182" s="12" t="s">
        <v>32</v>
      </c>
      <c r="AX182" s="12" t="s">
        <v>76</v>
      </c>
      <c r="AY182" s="143" t="s">
        <v>137</v>
      </c>
    </row>
    <row r="183" spans="2:65" s="12" customFormat="1" ht="22.5">
      <c r="B183" s="141"/>
      <c r="D183" s="142" t="s">
        <v>150</v>
      </c>
      <c r="E183" s="143" t="s">
        <v>1</v>
      </c>
      <c r="F183" s="144" t="s">
        <v>195</v>
      </c>
      <c r="H183" s="145">
        <v>-59.127000000000002</v>
      </c>
      <c r="I183" s="146"/>
      <c r="L183" s="141"/>
      <c r="M183" s="147"/>
      <c r="T183" s="148"/>
      <c r="AT183" s="143" t="s">
        <v>150</v>
      </c>
      <c r="AU183" s="143" t="s">
        <v>86</v>
      </c>
      <c r="AV183" s="12" t="s">
        <v>86</v>
      </c>
      <c r="AW183" s="12" t="s">
        <v>32</v>
      </c>
      <c r="AX183" s="12" t="s">
        <v>76</v>
      </c>
      <c r="AY183" s="143" t="s">
        <v>137</v>
      </c>
    </row>
    <row r="184" spans="2:65" s="15" customFormat="1">
      <c r="B184" s="172"/>
      <c r="D184" s="142" t="s">
        <v>150</v>
      </c>
      <c r="E184" s="173" t="s">
        <v>1</v>
      </c>
      <c r="F184" s="174" t="s">
        <v>183</v>
      </c>
      <c r="H184" s="175">
        <v>691.26300000000003</v>
      </c>
      <c r="I184" s="176"/>
      <c r="L184" s="172"/>
      <c r="M184" s="177"/>
      <c r="T184" s="178"/>
      <c r="AT184" s="173" t="s">
        <v>150</v>
      </c>
      <c r="AU184" s="173" t="s">
        <v>86</v>
      </c>
      <c r="AV184" s="15" t="s">
        <v>152</v>
      </c>
      <c r="AW184" s="15" t="s">
        <v>32</v>
      </c>
      <c r="AX184" s="15" t="s">
        <v>76</v>
      </c>
      <c r="AY184" s="173" t="s">
        <v>137</v>
      </c>
    </row>
    <row r="185" spans="2:65" s="13" customFormat="1">
      <c r="B185" s="149"/>
      <c r="D185" s="142" t="s">
        <v>150</v>
      </c>
      <c r="E185" s="150" t="s">
        <v>1</v>
      </c>
      <c r="F185" s="151" t="s">
        <v>196</v>
      </c>
      <c r="H185" s="150" t="s">
        <v>1</v>
      </c>
      <c r="I185" s="152"/>
      <c r="L185" s="149"/>
      <c r="M185" s="153"/>
      <c r="T185" s="154"/>
      <c r="AT185" s="150" t="s">
        <v>150</v>
      </c>
      <c r="AU185" s="150" t="s">
        <v>86</v>
      </c>
      <c r="AV185" s="13" t="s">
        <v>84</v>
      </c>
      <c r="AW185" s="13" t="s">
        <v>32</v>
      </c>
      <c r="AX185" s="13" t="s">
        <v>76</v>
      </c>
      <c r="AY185" s="150" t="s">
        <v>137</v>
      </c>
    </row>
    <row r="186" spans="2:65" s="12" customFormat="1">
      <c r="B186" s="141"/>
      <c r="D186" s="142" t="s">
        <v>150</v>
      </c>
      <c r="E186" s="143" t="s">
        <v>1</v>
      </c>
      <c r="F186" s="144" t="s">
        <v>197</v>
      </c>
      <c r="H186" s="145">
        <v>49.755000000000003</v>
      </c>
      <c r="I186" s="146"/>
      <c r="L186" s="141"/>
      <c r="M186" s="147"/>
      <c r="T186" s="148"/>
      <c r="AT186" s="143" t="s">
        <v>150</v>
      </c>
      <c r="AU186" s="143" t="s">
        <v>86</v>
      </c>
      <c r="AV186" s="12" t="s">
        <v>86</v>
      </c>
      <c r="AW186" s="12" t="s">
        <v>32</v>
      </c>
      <c r="AX186" s="12" t="s">
        <v>76</v>
      </c>
      <c r="AY186" s="143" t="s">
        <v>137</v>
      </c>
    </row>
    <row r="187" spans="2:65" s="15" customFormat="1">
      <c r="B187" s="172"/>
      <c r="D187" s="142" t="s">
        <v>150</v>
      </c>
      <c r="E187" s="173" t="s">
        <v>1</v>
      </c>
      <c r="F187" s="174" t="s">
        <v>183</v>
      </c>
      <c r="H187" s="175">
        <v>49.755000000000003</v>
      </c>
      <c r="I187" s="176"/>
      <c r="L187" s="172"/>
      <c r="M187" s="177"/>
      <c r="T187" s="178"/>
      <c r="AT187" s="173" t="s">
        <v>150</v>
      </c>
      <c r="AU187" s="173" t="s">
        <v>86</v>
      </c>
      <c r="AV187" s="15" t="s">
        <v>152</v>
      </c>
      <c r="AW187" s="15" t="s">
        <v>32</v>
      </c>
      <c r="AX187" s="15" t="s">
        <v>76</v>
      </c>
      <c r="AY187" s="173" t="s">
        <v>137</v>
      </c>
    </row>
    <row r="188" spans="2:65" s="14" customFormat="1">
      <c r="B188" s="165"/>
      <c r="D188" s="142" t="s">
        <v>150</v>
      </c>
      <c r="E188" s="166" t="s">
        <v>1</v>
      </c>
      <c r="F188" s="167" t="s">
        <v>178</v>
      </c>
      <c r="H188" s="168">
        <v>867.70900000000017</v>
      </c>
      <c r="I188" s="169"/>
      <c r="L188" s="165"/>
      <c r="M188" s="170"/>
      <c r="T188" s="171"/>
      <c r="AT188" s="166" t="s">
        <v>150</v>
      </c>
      <c r="AU188" s="166" t="s">
        <v>86</v>
      </c>
      <c r="AV188" s="14" t="s">
        <v>145</v>
      </c>
      <c r="AW188" s="14" t="s">
        <v>32</v>
      </c>
      <c r="AX188" s="14" t="s">
        <v>84</v>
      </c>
      <c r="AY188" s="166" t="s">
        <v>137</v>
      </c>
    </row>
    <row r="189" spans="2:65" s="1" customFormat="1" ht="44.25" customHeight="1">
      <c r="B189" s="32"/>
      <c r="C189" s="128" t="s">
        <v>161</v>
      </c>
      <c r="D189" s="128" t="s">
        <v>140</v>
      </c>
      <c r="E189" s="129" t="s">
        <v>198</v>
      </c>
      <c r="F189" s="130" t="s">
        <v>199</v>
      </c>
      <c r="G189" s="131" t="s">
        <v>143</v>
      </c>
      <c r="H189" s="132">
        <v>80.646000000000001</v>
      </c>
      <c r="I189" s="133"/>
      <c r="J189" s="134">
        <f>ROUND(I189*H189,2)</f>
        <v>0</v>
      </c>
      <c r="K189" s="130" t="s">
        <v>144</v>
      </c>
      <c r="L189" s="32"/>
      <c r="M189" s="135" t="s">
        <v>1</v>
      </c>
      <c r="N189" s="136" t="s">
        <v>41</v>
      </c>
      <c r="P189" s="137">
        <f>O189*H189</f>
        <v>0</v>
      </c>
      <c r="Q189" s="137">
        <v>8.3499999999999998E-3</v>
      </c>
      <c r="R189" s="137">
        <f>Q189*H189</f>
        <v>0.6733941</v>
      </c>
      <c r="S189" s="137">
        <v>0</v>
      </c>
      <c r="T189" s="138">
        <f>S189*H189</f>
        <v>0</v>
      </c>
      <c r="AR189" s="139" t="s">
        <v>145</v>
      </c>
      <c r="AT189" s="139" t="s">
        <v>140</v>
      </c>
      <c r="AU189" s="139" t="s">
        <v>86</v>
      </c>
      <c r="AY189" s="17" t="s">
        <v>137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7" t="s">
        <v>84</v>
      </c>
      <c r="BK189" s="140">
        <f>ROUND(I189*H189,2)</f>
        <v>0</v>
      </c>
      <c r="BL189" s="17" t="s">
        <v>145</v>
      </c>
      <c r="BM189" s="139" t="s">
        <v>200</v>
      </c>
    </row>
    <row r="190" spans="2:65" s="12" customFormat="1">
      <c r="B190" s="141"/>
      <c r="D190" s="142" t="s">
        <v>150</v>
      </c>
      <c r="E190" s="143" t="s">
        <v>1</v>
      </c>
      <c r="F190" s="144" t="s">
        <v>185</v>
      </c>
      <c r="H190" s="145">
        <v>18.899999999999999</v>
      </c>
      <c r="I190" s="146"/>
      <c r="L190" s="141"/>
      <c r="M190" s="147"/>
      <c r="T190" s="148"/>
      <c r="AT190" s="143" t="s">
        <v>150</v>
      </c>
      <c r="AU190" s="143" t="s">
        <v>86</v>
      </c>
      <c r="AV190" s="12" t="s">
        <v>86</v>
      </c>
      <c r="AW190" s="12" t="s">
        <v>32</v>
      </c>
      <c r="AX190" s="12" t="s">
        <v>76</v>
      </c>
      <c r="AY190" s="143" t="s">
        <v>137</v>
      </c>
    </row>
    <row r="191" spans="2:65" s="12" customFormat="1">
      <c r="B191" s="141"/>
      <c r="D191" s="142" t="s">
        <v>150</v>
      </c>
      <c r="E191" s="143" t="s">
        <v>1</v>
      </c>
      <c r="F191" s="144" t="s">
        <v>186</v>
      </c>
      <c r="H191" s="145">
        <v>31.373999999999999</v>
      </c>
      <c r="I191" s="146"/>
      <c r="L191" s="141"/>
      <c r="M191" s="147"/>
      <c r="T191" s="148"/>
      <c r="AT191" s="143" t="s">
        <v>150</v>
      </c>
      <c r="AU191" s="143" t="s">
        <v>86</v>
      </c>
      <c r="AV191" s="12" t="s">
        <v>86</v>
      </c>
      <c r="AW191" s="12" t="s">
        <v>32</v>
      </c>
      <c r="AX191" s="12" t="s">
        <v>76</v>
      </c>
      <c r="AY191" s="143" t="s">
        <v>137</v>
      </c>
    </row>
    <row r="192" spans="2:65" s="12" customFormat="1">
      <c r="B192" s="141"/>
      <c r="D192" s="142" t="s">
        <v>150</v>
      </c>
      <c r="E192" s="143" t="s">
        <v>1</v>
      </c>
      <c r="F192" s="144" t="s">
        <v>187</v>
      </c>
      <c r="H192" s="145">
        <v>11.067</v>
      </c>
      <c r="I192" s="146"/>
      <c r="L192" s="141"/>
      <c r="M192" s="147"/>
      <c r="T192" s="148"/>
      <c r="AT192" s="143" t="s">
        <v>150</v>
      </c>
      <c r="AU192" s="143" t="s">
        <v>86</v>
      </c>
      <c r="AV192" s="12" t="s">
        <v>86</v>
      </c>
      <c r="AW192" s="12" t="s">
        <v>32</v>
      </c>
      <c r="AX192" s="12" t="s">
        <v>76</v>
      </c>
      <c r="AY192" s="143" t="s">
        <v>137</v>
      </c>
    </row>
    <row r="193" spans="2:65" s="12" customFormat="1">
      <c r="B193" s="141"/>
      <c r="D193" s="142" t="s">
        <v>150</v>
      </c>
      <c r="E193" s="143" t="s">
        <v>1</v>
      </c>
      <c r="F193" s="144" t="s">
        <v>188</v>
      </c>
      <c r="H193" s="145">
        <v>19.305</v>
      </c>
      <c r="I193" s="146"/>
      <c r="L193" s="141"/>
      <c r="M193" s="147"/>
      <c r="T193" s="148"/>
      <c r="AT193" s="143" t="s">
        <v>150</v>
      </c>
      <c r="AU193" s="143" t="s">
        <v>86</v>
      </c>
      <c r="AV193" s="12" t="s">
        <v>86</v>
      </c>
      <c r="AW193" s="12" t="s">
        <v>32</v>
      </c>
      <c r="AX193" s="12" t="s">
        <v>76</v>
      </c>
      <c r="AY193" s="143" t="s">
        <v>137</v>
      </c>
    </row>
    <row r="194" spans="2:65" s="14" customFormat="1">
      <c r="B194" s="165"/>
      <c r="D194" s="142" t="s">
        <v>150</v>
      </c>
      <c r="E194" s="166" t="s">
        <v>1</v>
      </c>
      <c r="F194" s="167" t="s">
        <v>178</v>
      </c>
      <c r="H194" s="168">
        <v>80.646000000000001</v>
      </c>
      <c r="I194" s="169"/>
      <c r="L194" s="165"/>
      <c r="M194" s="170"/>
      <c r="T194" s="171"/>
      <c r="AT194" s="166" t="s">
        <v>150</v>
      </c>
      <c r="AU194" s="166" t="s">
        <v>86</v>
      </c>
      <c r="AV194" s="14" t="s">
        <v>145</v>
      </c>
      <c r="AW194" s="14" t="s">
        <v>32</v>
      </c>
      <c r="AX194" s="14" t="s">
        <v>84</v>
      </c>
      <c r="AY194" s="166" t="s">
        <v>137</v>
      </c>
    </row>
    <row r="195" spans="2:65" s="1" customFormat="1" ht="24.2" customHeight="1">
      <c r="B195" s="32"/>
      <c r="C195" s="155" t="s">
        <v>201</v>
      </c>
      <c r="D195" s="155" t="s">
        <v>158</v>
      </c>
      <c r="E195" s="156" t="s">
        <v>202</v>
      </c>
      <c r="F195" s="157" t="s">
        <v>203</v>
      </c>
      <c r="G195" s="158" t="s">
        <v>143</v>
      </c>
      <c r="H195" s="159">
        <v>84.677999999999997</v>
      </c>
      <c r="I195" s="160"/>
      <c r="J195" s="161">
        <f>ROUND(I195*H195,2)</f>
        <v>0</v>
      </c>
      <c r="K195" s="157" t="s">
        <v>144</v>
      </c>
      <c r="L195" s="162"/>
      <c r="M195" s="163" t="s">
        <v>1</v>
      </c>
      <c r="N195" s="164" t="s">
        <v>41</v>
      </c>
      <c r="P195" s="137">
        <f>O195*H195</f>
        <v>0</v>
      </c>
      <c r="Q195" s="137">
        <v>2.3999999999999998E-3</v>
      </c>
      <c r="R195" s="137">
        <f>Q195*H195</f>
        <v>0.20322719999999997</v>
      </c>
      <c r="S195" s="137">
        <v>0</v>
      </c>
      <c r="T195" s="138">
        <f>S195*H195</f>
        <v>0</v>
      </c>
      <c r="AR195" s="139" t="s">
        <v>161</v>
      </c>
      <c r="AT195" s="139" t="s">
        <v>158</v>
      </c>
      <c r="AU195" s="139" t="s">
        <v>86</v>
      </c>
      <c r="AY195" s="17" t="s">
        <v>137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7" t="s">
        <v>84</v>
      </c>
      <c r="BK195" s="140">
        <f>ROUND(I195*H195,2)</f>
        <v>0</v>
      </c>
      <c r="BL195" s="17" t="s">
        <v>145</v>
      </c>
      <c r="BM195" s="139" t="s">
        <v>204</v>
      </c>
    </row>
    <row r="196" spans="2:65" s="12" customFormat="1">
      <c r="B196" s="141"/>
      <c r="D196" s="142" t="s">
        <v>150</v>
      </c>
      <c r="F196" s="144" t="s">
        <v>205</v>
      </c>
      <c r="H196" s="145">
        <v>84.677999999999997</v>
      </c>
      <c r="I196" s="146"/>
      <c r="L196" s="141"/>
      <c r="M196" s="147"/>
      <c r="T196" s="148"/>
      <c r="AT196" s="143" t="s">
        <v>150</v>
      </c>
      <c r="AU196" s="143" t="s">
        <v>86</v>
      </c>
      <c r="AV196" s="12" t="s">
        <v>86</v>
      </c>
      <c r="AW196" s="12" t="s">
        <v>4</v>
      </c>
      <c r="AX196" s="12" t="s">
        <v>84</v>
      </c>
      <c r="AY196" s="143" t="s">
        <v>137</v>
      </c>
    </row>
    <row r="197" spans="2:65" s="1" customFormat="1" ht="44.25" customHeight="1">
      <c r="B197" s="32"/>
      <c r="C197" s="128" t="s">
        <v>206</v>
      </c>
      <c r="D197" s="128" t="s">
        <v>140</v>
      </c>
      <c r="E197" s="129" t="s">
        <v>207</v>
      </c>
      <c r="F197" s="130" t="s">
        <v>208</v>
      </c>
      <c r="G197" s="131" t="s">
        <v>143</v>
      </c>
      <c r="H197" s="132">
        <v>83.790999999999997</v>
      </c>
      <c r="I197" s="133"/>
      <c r="J197" s="134">
        <f>ROUND(I197*H197,2)</f>
        <v>0</v>
      </c>
      <c r="K197" s="130" t="s">
        <v>144</v>
      </c>
      <c r="L197" s="32"/>
      <c r="M197" s="135" t="s">
        <v>1</v>
      </c>
      <c r="N197" s="136" t="s">
        <v>41</v>
      </c>
      <c r="P197" s="137">
        <f>O197*H197</f>
        <v>0</v>
      </c>
      <c r="Q197" s="137">
        <v>8.5199999999999998E-3</v>
      </c>
      <c r="R197" s="137">
        <f>Q197*H197</f>
        <v>0.71389932</v>
      </c>
      <c r="S197" s="137">
        <v>0</v>
      </c>
      <c r="T197" s="138">
        <f>S197*H197</f>
        <v>0</v>
      </c>
      <c r="AR197" s="139" t="s">
        <v>145</v>
      </c>
      <c r="AT197" s="139" t="s">
        <v>140</v>
      </c>
      <c r="AU197" s="139" t="s">
        <v>86</v>
      </c>
      <c r="AY197" s="17" t="s">
        <v>137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7" t="s">
        <v>84</v>
      </c>
      <c r="BK197" s="140">
        <f>ROUND(I197*H197,2)</f>
        <v>0</v>
      </c>
      <c r="BL197" s="17" t="s">
        <v>145</v>
      </c>
      <c r="BM197" s="139" t="s">
        <v>209</v>
      </c>
    </row>
    <row r="198" spans="2:65" s="13" customFormat="1">
      <c r="B198" s="149"/>
      <c r="D198" s="142" t="s">
        <v>150</v>
      </c>
      <c r="E198" s="150" t="s">
        <v>1</v>
      </c>
      <c r="F198" s="151" t="s">
        <v>172</v>
      </c>
      <c r="H198" s="150" t="s">
        <v>1</v>
      </c>
      <c r="I198" s="152"/>
      <c r="L198" s="149"/>
      <c r="M198" s="153"/>
      <c r="T198" s="154"/>
      <c r="AT198" s="150" t="s">
        <v>150</v>
      </c>
      <c r="AU198" s="150" t="s">
        <v>86</v>
      </c>
      <c r="AV198" s="13" t="s">
        <v>84</v>
      </c>
      <c r="AW198" s="13" t="s">
        <v>32</v>
      </c>
      <c r="AX198" s="13" t="s">
        <v>76</v>
      </c>
      <c r="AY198" s="150" t="s">
        <v>137</v>
      </c>
    </row>
    <row r="199" spans="2:65" s="12" customFormat="1">
      <c r="B199" s="141"/>
      <c r="D199" s="142" t="s">
        <v>150</v>
      </c>
      <c r="E199" s="143" t="s">
        <v>1</v>
      </c>
      <c r="F199" s="144" t="s">
        <v>173</v>
      </c>
      <c r="H199" s="145">
        <v>29.08</v>
      </c>
      <c r="I199" s="146"/>
      <c r="L199" s="141"/>
      <c r="M199" s="147"/>
      <c r="T199" s="148"/>
      <c r="AT199" s="143" t="s">
        <v>150</v>
      </c>
      <c r="AU199" s="143" t="s">
        <v>86</v>
      </c>
      <c r="AV199" s="12" t="s">
        <v>86</v>
      </c>
      <c r="AW199" s="12" t="s">
        <v>32</v>
      </c>
      <c r="AX199" s="12" t="s">
        <v>76</v>
      </c>
      <c r="AY199" s="143" t="s">
        <v>137</v>
      </c>
    </row>
    <row r="200" spans="2:65" s="13" customFormat="1">
      <c r="B200" s="149"/>
      <c r="D200" s="142" t="s">
        <v>150</v>
      </c>
      <c r="E200" s="150" t="s">
        <v>1</v>
      </c>
      <c r="F200" s="151" t="s">
        <v>174</v>
      </c>
      <c r="H200" s="150" t="s">
        <v>1</v>
      </c>
      <c r="I200" s="152"/>
      <c r="L200" s="149"/>
      <c r="M200" s="153"/>
      <c r="T200" s="154"/>
      <c r="AT200" s="150" t="s">
        <v>150</v>
      </c>
      <c r="AU200" s="150" t="s">
        <v>86</v>
      </c>
      <c r="AV200" s="13" t="s">
        <v>84</v>
      </c>
      <c r="AW200" s="13" t="s">
        <v>32</v>
      </c>
      <c r="AX200" s="13" t="s">
        <v>76</v>
      </c>
      <c r="AY200" s="150" t="s">
        <v>137</v>
      </c>
    </row>
    <row r="201" spans="2:65" s="12" customFormat="1">
      <c r="B201" s="141"/>
      <c r="D201" s="142" t="s">
        <v>150</v>
      </c>
      <c r="E201" s="143" t="s">
        <v>1</v>
      </c>
      <c r="F201" s="144" t="s">
        <v>175</v>
      </c>
      <c r="H201" s="145">
        <v>32.524000000000001</v>
      </c>
      <c r="I201" s="146"/>
      <c r="L201" s="141"/>
      <c r="M201" s="147"/>
      <c r="T201" s="148"/>
      <c r="AT201" s="143" t="s">
        <v>150</v>
      </c>
      <c r="AU201" s="143" t="s">
        <v>86</v>
      </c>
      <c r="AV201" s="12" t="s">
        <v>86</v>
      </c>
      <c r="AW201" s="12" t="s">
        <v>32</v>
      </c>
      <c r="AX201" s="12" t="s">
        <v>76</v>
      </c>
      <c r="AY201" s="143" t="s">
        <v>137</v>
      </c>
    </row>
    <row r="202" spans="2:65" s="13" customFormat="1">
      <c r="B202" s="149"/>
      <c r="D202" s="142" t="s">
        <v>150</v>
      </c>
      <c r="E202" s="150" t="s">
        <v>1</v>
      </c>
      <c r="F202" s="151" t="s">
        <v>176</v>
      </c>
      <c r="H202" s="150" t="s">
        <v>1</v>
      </c>
      <c r="I202" s="152"/>
      <c r="L202" s="149"/>
      <c r="M202" s="153"/>
      <c r="T202" s="154"/>
      <c r="AT202" s="150" t="s">
        <v>150</v>
      </c>
      <c r="AU202" s="150" t="s">
        <v>86</v>
      </c>
      <c r="AV202" s="13" t="s">
        <v>84</v>
      </c>
      <c r="AW202" s="13" t="s">
        <v>32</v>
      </c>
      <c r="AX202" s="13" t="s">
        <v>76</v>
      </c>
      <c r="AY202" s="150" t="s">
        <v>137</v>
      </c>
    </row>
    <row r="203" spans="2:65" s="12" customFormat="1">
      <c r="B203" s="141"/>
      <c r="D203" s="142" t="s">
        <v>150</v>
      </c>
      <c r="E203" s="143" t="s">
        <v>1</v>
      </c>
      <c r="F203" s="144" t="s">
        <v>177</v>
      </c>
      <c r="H203" s="145">
        <v>22.187000000000001</v>
      </c>
      <c r="I203" s="146"/>
      <c r="L203" s="141"/>
      <c r="M203" s="147"/>
      <c r="T203" s="148"/>
      <c r="AT203" s="143" t="s">
        <v>150</v>
      </c>
      <c r="AU203" s="143" t="s">
        <v>86</v>
      </c>
      <c r="AV203" s="12" t="s">
        <v>86</v>
      </c>
      <c r="AW203" s="12" t="s">
        <v>32</v>
      </c>
      <c r="AX203" s="12" t="s">
        <v>76</v>
      </c>
      <c r="AY203" s="143" t="s">
        <v>137</v>
      </c>
    </row>
    <row r="204" spans="2:65" s="14" customFormat="1">
      <c r="B204" s="165"/>
      <c r="D204" s="142" t="s">
        <v>150</v>
      </c>
      <c r="E204" s="166" t="s">
        <v>1</v>
      </c>
      <c r="F204" s="167" t="s">
        <v>178</v>
      </c>
      <c r="H204" s="168">
        <v>83.790999999999997</v>
      </c>
      <c r="I204" s="169"/>
      <c r="L204" s="165"/>
      <c r="M204" s="170"/>
      <c r="T204" s="171"/>
      <c r="AT204" s="166" t="s">
        <v>150</v>
      </c>
      <c r="AU204" s="166" t="s">
        <v>86</v>
      </c>
      <c r="AV204" s="14" t="s">
        <v>145</v>
      </c>
      <c r="AW204" s="14" t="s">
        <v>32</v>
      </c>
      <c r="AX204" s="14" t="s">
        <v>84</v>
      </c>
      <c r="AY204" s="166" t="s">
        <v>137</v>
      </c>
    </row>
    <row r="205" spans="2:65" s="1" customFormat="1" ht="24.2" customHeight="1">
      <c r="B205" s="32"/>
      <c r="C205" s="155" t="s">
        <v>210</v>
      </c>
      <c r="D205" s="155" t="s">
        <v>158</v>
      </c>
      <c r="E205" s="156" t="s">
        <v>211</v>
      </c>
      <c r="F205" s="157" t="s">
        <v>212</v>
      </c>
      <c r="G205" s="158" t="s">
        <v>143</v>
      </c>
      <c r="H205" s="159">
        <v>87.980999999999995</v>
      </c>
      <c r="I205" s="160"/>
      <c r="J205" s="161">
        <f>ROUND(I205*H205,2)</f>
        <v>0</v>
      </c>
      <c r="K205" s="157" t="s">
        <v>144</v>
      </c>
      <c r="L205" s="162"/>
      <c r="M205" s="163" t="s">
        <v>1</v>
      </c>
      <c r="N205" s="164" t="s">
        <v>41</v>
      </c>
      <c r="P205" s="137">
        <f>O205*H205</f>
        <v>0</v>
      </c>
      <c r="Q205" s="137">
        <v>3.5999999999999999E-3</v>
      </c>
      <c r="R205" s="137">
        <f>Q205*H205</f>
        <v>0.31673159999999995</v>
      </c>
      <c r="S205" s="137">
        <v>0</v>
      </c>
      <c r="T205" s="138">
        <f>S205*H205</f>
        <v>0</v>
      </c>
      <c r="AR205" s="139" t="s">
        <v>161</v>
      </c>
      <c r="AT205" s="139" t="s">
        <v>158</v>
      </c>
      <c r="AU205" s="139" t="s">
        <v>86</v>
      </c>
      <c r="AY205" s="17" t="s">
        <v>137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7" t="s">
        <v>84</v>
      </c>
      <c r="BK205" s="140">
        <f>ROUND(I205*H205,2)</f>
        <v>0</v>
      </c>
      <c r="BL205" s="17" t="s">
        <v>145</v>
      </c>
      <c r="BM205" s="139" t="s">
        <v>213</v>
      </c>
    </row>
    <row r="206" spans="2:65" s="12" customFormat="1">
      <c r="B206" s="141"/>
      <c r="D206" s="142" t="s">
        <v>150</v>
      </c>
      <c r="F206" s="144" t="s">
        <v>214</v>
      </c>
      <c r="H206" s="145">
        <v>87.980999999999995</v>
      </c>
      <c r="I206" s="146"/>
      <c r="L206" s="141"/>
      <c r="M206" s="147"/>
      <c r="T206" s="148"/>
      <c r="AT206" s="143" t="s">
        <v>150</v>
      </c>
      <c r="AU206" s="143" t="s">
        <v>86</v>
      </c>
      <c r="AV206" s="12" t="s">
        <v>86</v>
      </c>
      <c r="AW206" s="12" t="s">
        <v>4</v>
      </c>
      <c r="AX206" s="12" t="s">
        <v>84</v>
      </c>
      <c r="AY206" s="143" t="s">
        <v>137</v>
      </c>
    </row>
    <row r="207" spans="2:65" s="1" customFormat="1" ht="44.25" customHeight="1">
      <c r="B207" s="32"/>
      <c r="C207" s="128" t="s">
        <v>215</v>
      </c>
      <c r="D207" s="128" t="s">
        <v>140</v>
      </c>
      <c r="E207" s="129" t="s">
        <v>207</v>
      </c>
      <c r="F207" s="130" t="s">
        <v>208</v>
      </c>
      <c r="G207" s="131" t="s">
        <v>143</v>
      </c>
      <c r="H207" s="132">
        <v>6.93</v>
      </c>
      <c r="I207" s="133"/>
      <c r="J207" s="134">
        <f>ROUND(I207*H207,2)</f>
        <v>0</v>
      </c>
      <c r="K207" s="130" t="s">
        <v>144</v>
      </c>
      <c r="L207" s="32"/>
      <c r="M207" s="135" t="s">
        <v>1</v>
      </c>
      <c r="N207" s="136" t="s">
        <v>41</v>
      </c>
      <c r="P207" s="137">
        <f>O207*H207</f>
        <v>0</v>
      </c>
      <c r="Q207" s="137">
        <v>8.5199999999999998E-3</v>
      </c>
      <c r="R207" s="137">
        <f>Q207*H207</f>
        <v>5.9043599999999995E-2</v>
      </c>
      <c r="S207" s="137">
        <v>0</v>
      </c>
      <c r="T207" s="138">
        <f>S207*H207</f>
        <v>0</v>
      </c>
      <c r="AR207" s="139" t="s">
        <v>145</v>
      </c>
      <c r="AT207" s="139" t="s">
        <v>140</v>
      </c>
      <c r="AU207" s="139" t="s">
        <v>86</v>
      </c>
      <c r="AY207" s="17" t="s">
        <v>137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7" t="s">
        <v>84</v>
      </c>
      <c r="BK207" s="140">
        <f>ROUND(I207*H207,2)</f>
        <v>0</v>
      </c>
      <c r="BL207" s="17" t="s">
        <v>145</v>
      </c>
      <c r="BM207" s="139" t="s">
        <v>216</v>
      </c>
    </row>
    <row r="208" spans="2:65" s="12" customFormat="1">
      <c r="B208" s="141"/>
      <c r="D208" s="142" t="s">
        <v>150</v>
      </c>
      <c r="E208" s="143" t="s">
        <v>1</v>
      </c>
      <c r="F208" s="144" t="s">
        <v>189</v>
      </c>
      <c r="H208" s="145">
        <v>6.93</v>
      </c>
      <c r="I208" s="146"/>
      <c r="L208" s="141"/>
      <c r="M208" s="147"/>
      <c r="T208" s="148"/>
      <c r="AT208" s="143" t="s">
        <v>150</v>
      </c>
      <c r="AU208" s="143" t="s">
        <v>86</v>
      </c>
      <c r="AV208" s="12" t="s">
        <v>86</v>
      </c>
      <c r="AW208" s="12" t="s">
        <v>32</v>
      </c>
      <c r="AX208" s="12" t="s">
        <v>84</v>
      </c>
      <c r="AY208" s="143" t="s">
        <v>137</v>
      </c>
    </row>
    <row r="209" spans="2:65" s="1" customFormat="1" ht="24.2" customHeight="1">
      <c r="B209" s="32"/>
      <c r="C209" s="155" t="s">
        <v>217</v>
      </c>
      <c r="D209" s="155" t="s">
        <v>158</v>
      </c>
      <c r="E209" s="156" t="s">
        <v>218</v>
      </c>
      <c r="F209" s="157" t="s">
        <v>219</v>
      </c>
      <c r="G209" s="158" t="s">
        <v>143</v>
      </c>
      <c r="H209" s="159">
        <v>7.2770000000000001</v>
      </c>
      <c r="I209" s="160"/>
      <c r="J209" s="161">
        <f>ROUND(I209*H209,2)</f>
        <v>0</v>
      </c>
      <c r="K209" s="157" t="s">
        <v>144</v>
      </c>
      <c r="L209" s="162"/>
      <c r="M209" s="163" t="s">
        <v>1</v>
      </c>
      <c r="N209" s="164" t="s">
        <v>41</v>
      </c>
      <c r="P209" s="137">
        <f>O209*H209</f>
        <v>0</v>
      </c>
      <c r="Q209" s="137">
        <v>3.0000000000000001E-3</v>
      </c>
      <c r="R209" s="137">
        <f>Q209*H209</f>
        <v>2.1831E-2</v>
      </c>
      <c r="S209" s="137">
        <v>0</v>
      </c>
      <c r="T209" s="138">
        <f>S209*H209</f>
        <v>0</v>
      </c>
      <c r="AR209" s="139" t="s">
        <v>161</v>
      </c>
      <c r="AT209" s="139" t="s">
        <v>158</v>
      </c>
      <c r="AU209" s="139" t="s">
        <v>86</v>
      </c>
      <c r="AY209" s="17" t="s">
        <v>137</v>
      </c>
      <c r="BE209" s="140">
        <f>IF(N209="základní",J209,0)</f>
        <v>0</v>
      </c>
      <c r="BF209" s="140">
        <f>IF(N209="snížená",J209,0)</f>
        <v>0</v>
      </c>
      <c r="BG209" s="140">
        <f>IF(N209="zákl. přenesená",J209,0)</f>
        <v>0</v>
      </c>
      <c r="BH209" s="140">
        <f>IF(N209="sníž. přenesená",J209,0)</f>
        <v>0</v>
      </c>
      <c r="BI209" s="140">
        <f>IF(N209="nulová",J209,0)</f>
        <v>0</v>
      </c>
      <c r="BJ209" s="17" t="s">
        <v>84</v>
      </c>
      <c r="BK209" s="140">
        <f>ROUND(I209*H209,2)</f>
        <v>0</v>
      </c>
      <c r="BL209" s="17" t="s">
        <v>145</v>
      </c>
      <c r="BM209" s="139" t="s">
        <v>220</v>
      </c>
    </row>
    <row r="210" spans="2:65" s="12" customFormat="1">
      <c r="B210" s="141"/>
      <c r="D210" s="142" t="s">
        <v>150</v>
      </c>
      <c r="F210" s="144" t="s">
        <v>221</v>
      </c>
      <c r="H210" s="145">
        <v>7.2770000000000001</v>
      </c>
      <c r="I210" s="146"/>
      <c r="L210" s="141"/>
      <c r="M210" s="147"/>
      <c r="T210" s="148"/>
      <c r="AT210" s="143" t="s">
        <v>150</v>
      </c>
      <c r="AU210" s="143" t="s">
        <v>86</v>
      </c>
      <c r="AV210" s="12" t="s">
        <v>86</v>
      </c>
      <c r="AW210" s="12" t="s">
        <v>4</v>
      </c>
      <c r="AX210" s="12" t="s">
        <v>84</v>
      </c>
      <c r="AY210" s="143" t="s">
        <v>137</v>
      </c>
    </row>
    <row r="211" spans="2:65" s="1" customFormat="1" ht="44.25" customHeight="1">
      <c r="B211" s="32"/>
      <c r="C211" s="128" t="s">
        <v>222</v>
      </c>
      <c r="D211" s="128" t="s">
        <v>140</v>
      </c>
      <c r="E211" s="129" t="s">
        <v>223</v>
      </c>
      <c r="F211" s="130" t="s">
        <v>224</v>
      </c>
      <c r="G211" s="131" t="s">
        <v>143</v>
      </c>
      <c r="H211" s="132">
        <v>767.51</v>
      </c>
      <c r="I211" s="133"/>
      <c r="J211" s="134">
        <f>ROUND(I211*H211,2)</f>
        <v>0</v>
      </c>
      <c r="K211" s="130" t="s">
        <v>144</v>
      </c>
      <c r="L211" s="32"/>
      <c r="M211" s="135" t="s">
        <v>1</v>
      </c>
      <c r="N211" s="136" t="s">
        <v>41</v>
      </c>
      <c r="P211" s="137">
        <f>O211*H211</f>
        <v>0</v>
      </c>
      <c r="Q211" s="137">
        <v>1.1599999999999999E-2</v>
      </c>
      <c r="R211" s="137">
        <f>Q211*H211</f>
        <v>8.9031159999999989</v>
      </c>
      <c r="S211" s="137">
        <v>0</v>
      </c>
      <c r="T211" s="138">
        <f>S211*H211</f>
        <v>0</v>
      </c>
      <c r="AR211" s="139" t="s">
        <v>145</v>
      </c>
      <c r="AT211" s="139" t="s">
        <v>140</v>
      </c>
      <c r="AU211" s="139" t="s">
        <v>86</v>
      </c>
      <c r="AY211" s="17" t="s">
        <v>137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7" t="s">
        <v>84</v>
      </c>
      <c r="BK211" s="140">
        <f>ROUND(I211*H211,2)</f>
        <v>0</v>
      </c>
      <c r="BL211" s="17" t="s">
        <v>145</v>
      </c>
      <c r="BM211" s="139" t="s">
        <v>225</v>
      </c>
    </row>
    <row r="212" spans="2:65" s="13" customFormat="1">
      <c r="B212" s="149"/>
      <c r="D212" s="142" t="s">
        <v>150</v>
      </c>
      <c r="E212" s="150" t="s">
        <v>1</v>
      </c>
      <c r="F212" s="151" t="s">
        <v>172</v>
      </c>
      <c r="H212" s="150" t="s">
        <v>1</v>
      </c>
      <c r="I212" s="152"/>
      <c r="L212" s="149"/>
      <c r="M212" s="153"/>
      <c r="T212" s="154"/>
      <c r="AT212" s="150" t="s">
        <v>150</v>
      </c>
      <c r="AU212" s="150" t="s">
        <v>86</v>
      </c>
      <c r="AV212" s="13" t="s">
        <v>84</v>
      </c>
      <c r="AW212" s="13" t="s">
        <v>32</v>
      </c>
      <c r="AX212" s="13" t="s">
        <v>76</v>
      </c>
      <c r="AY212" s="150" t="s">
        <v>137</v>
      </c>
    </row>
    <row r="213" spans="2:65" s="12" customFormat="1">
      <c r="B213" s="141"/>
      <c r="D213" s="142" t="s">
        <v>150</v>
      </c>
      <c r="E213" s="143" t="s">
        <v>1</v>
      </c>
      <c r="F213" s="144" t="s">
        <v>190</v>
      </c>
      <c r="H213" s="145">
        <v>309.24900000000002</v>
      </c>
      <c r="I213" s="146"/>
      <c r="L213" s="141"/>
      <c r="M213" s="147"/>
      <c r="T213" s="148"/>
      <c r="AT213" s="143" t="s">
        <v>150</v>
      </c>
      <c r="AU213" s="143" t="s">
        <v>86</v>
      </c>
      <c r="AV213" s="12" t="s">
        <v>86</v>
      </c>
      <c r="AW213" s="12" t="s">
        <v>32</v>
      </c>
      <c r="AX213" s="12" t="s">
        <v>76</v>
      </c>
      <c r="AY213" s="143" t="s">
        <v>137</v>
      </c>
    </row>
    <row r="214" spans="2:65" s="12" customFormat="1" ht="22.5">
      <c r="B214" s="141"/>
      <c r="D214" s="142" t="s">
        <v>150</v>
      </c>
      <c r="E214" s="143" t="s">
        <v>1</v>
      </c>
      <c r="F214" s="144" t="s">
        <v>191</v>
      </c>
      <c r="H214" s="145">
        <v>-64.373999999999995</v>
      </c>
      <c r="I214" s="146"/>
      <c r="L214" s="141"/>
      <c r="M214" s="147"/>
      <c r="T214" s="148"/>
      <c r="AT214" s="143" t="s">
        <v>150</v>
      </c>
      <c r="AU214" s="143" t="s">
        <v>86</v>
      </c>
      <c r="AV214" s="12" t="s">
        <v>86</v>
      </c>
      <c r="AW214" s="12" t="s">
        <v>32</v>
      </c>
      <c r="AX214" s="12" t="s">
        <v>76</v>
      </c>
      <c r="AY214" s="143" t="s">
        <v>137</v>
      </c>
    </row>
    <row r="215" spans="2:65" s="13" customFormat="1">
      <c r="B215" s="149"/>
      <c r="D215" s="142" t="s">
        <v>150</v>
      </c>
      <c r="E215" s="150" t="s">
        <v>1</v>
      </c>
      <c r="F215" s="151" t="s">
        <v>174</v>
      </c>
      <c r="H215" s="150" t="s">
        <v>1</v>
      </c>
      <c r="I215" s="152"/>
      <c r="L215" s="149"/>
      <c r="M215" s="153"/>
      <c r="T215" s="154"/>
      <c r="AT215" s="150" t="s">
        <v>150</v>
      </c>
      <c r="AU215" s="150" t="s">
        <v>86</v>
      </c>
      <c r="AV215" s="13" t="s">
        <v>84</v>
      </c>
      <c r="AW215" s="13" t="s">
        <v>32</v>
      </c>
      <c r="AX215" s="13" t="s">
        <v>76</v>
      </c>
      <c r="AY215" s="150" t="s">
        <v>137</v>
      </c>
    </row>
    <row r="216" spans="2:65" s="12" customFormat="1">
      <c r="B216" s="141"/>
      <c r="D216" s="142" t="s">
        <v>150</v>
      </c>
      <c r="E216" s="143" t="s">
        <v>1</v>
      </c>
      <c r="F216" s="144" t="s">
        <v>192</v>
      </c>
      <c r="H216" s="145">
        <v>262.06200000000001</v>
      </c>
      <c r="I216" s="146"/>
      <c r="L216" s="141"/>
      <c r="M216" s="147"/>
      <c r="T216" s="148"/>
      <c r="AT216" s="143" t="s">
        <v>150</v>
      </c>
      <c r="AU216" s="143" t="s">
        <v>86</v>
      </c>
      <c r="AV216" s="12" t="s">
        <v>86</v>
      </c>
      <c r="AW216" s="12" t="s">
        <v>32</v>
      </c>
      <c r="AX216" s="12" t="s">
        <v>76</v>
      </c>
      <c r="AY216" s="143" t="s">
        <v>137</v>
      </c>
    </row>
    <row r="217" spans="2:65" s="12" customFormat="1">
      <c r="B217" s="141"/>
      <c r="D217" s="142" t="s">
        <v>150</v>
      </c>
      <c r="E217" s="143" t="s">
        <v>1</v>
      </c>
      <c r="F217" s="144" t="s">
        <v>193</v>
      </c>
      <c r="H217" s="145">
        <v>-44.343000000000004</v>
      </c>
      <c r="I217" s="146"/>
      <c r="L217" s="141"/>
      <c r="M217" s="147"/>
      <c r="T217" s="148"/>
      <c r="AT217" s="143" t="s">
        <v>150</v>
      </c>
      <c r="AU217" s="143" t="s">
        <v>86</v>
      </c>
      <c r="AV217" s="12" t="s">
        <v>86</v>
      </c>
      <c r="AW217" s="12" t="s">
        <v>32</v>
      </c>
      <c r="AX217" s="12" t="s">
        <v>76</v>
      </c>
      <c r="AY217" s="143" t="s">
        <v>137</v>
      </c>
    </row>
    <row r="218" spans="2:65" s="13" customFormat="1">
      <c r="B218" s="149"/>
      <c r="D218" s="142" t="s">
        <v>150</v>
      </c>
      <c r="E218" s="150" t="s">
        <v>1</v>
      </c>
      <c r="F218" s="151" t="s">
        <v>176</v>
      </c>
      <c r="H218" s="150" t="s">
        <v>1</v>
      </c>
      <c r="I218" s="152"/>
      <c r="L218" s="149"/>
      <c r="M218" s="153"/>
      <c r="T218" s="154"/>
      <c r="AT218" s="150" t="s">
        <v>150</v>
      </c>
      <c r="AU218" s="150" t="s">
        <v>86</v>
      </c>
      <c r="AV218" s="13" t="s">
        <v>84</v>
      </c>
      <c r="AW218" s="13" t="s">
        <v>32</v>
      </c>
      <c r="AX218" s="13" t="s">
        <v>76</v>
      </c>
      <c r="AY218" s="150" t="s">
        <v>137</v>
      </c>
    </row>
    <row r="219" spans="2:65" s="12" customFormat="1">
      <c r="B219" s="141"/>
      <c r="D219" s="142" t="s">
        <v>150</v>
      </c>
      <c r="E219" s="143" t="s">
        <v>1</v>
      </c>
      <c r="F219" s="144" t="s">
        <v>194</v>
      </c>
      <c r="H219" s="145">
        <v>287.79599999999999</v>
      </c>
      <c r="I219" s="146"/>
      <c r="L219" s="141"/>
      <c r="M219" s="147"/>
      <c r="T219" s="148"/>
      <c r="AT219" s="143" t="s">
        <v>150</v>
      </c>
      <c r="AU219" s="143" t="s">
        <v>86</v>
      </c>
      <c r="AV219" s="12" t="s">
        <v>86</v>
      </c>
      <c r="AW219" s="12" t="s">
        <v>32</v>
      </c>
      <c r="AX219" s="12" t="s">
        <v>76</v>
      </c>
      <c r="AY219" s="143" t="s">
        <v>137</v>
      </c>
    </row>
    <row r="220" spans="2:65" s="12" customFormat="1" ht="22.5">
      <c r="B220" s="141"/>
      <c r="D220" s="142" t="s">
        <v>150</v>
      </c>
      <c r="E220" s="143" t="s">
        <v>1</v>
      </c>
      <c r="F220" s="144" t="s">
        <v>195</v>
      </c>
      <c r="H220" s="145">
        <v>-59.127000000000002</v>
      </c>
      <c r="I220" s="146"/>
      <c r="L220" s="141"/>
      <c r="M220" s="147"/>
      <c r="T220" s="148"/>
      <c r="AT220" s="143" t="s">
        <v>150</v>
      </c>
      <c r="AU220" s="143" t="s">
        <v>86</v>
      </c>
      <c r="AV220" s="12" t="s">
        <v>86</v>
      </c>
      <c r="AW220" s="12" t="s">
        <v>32</v>
      </c>
      <c r="AX220" s="12" t="s">
        <v>76</v>
      </c>
      <c r="AY220" s="143" t="s">
        <v>137</v>
      </c>
    </row>
    <row r="221" spans="2:65" s="15" customFormat="1">
      <c r="B221" s="172"/>
      <c r="D221" s="142" t="s">
        <v>150</v>
      </c>
      <c r="E221" s="173" t="s">
        <v>1</v>
      </c>
      <c r="F221" s="174" t="s">
        <v>183</v>
      </c>
      <c r="H221" s="175">
        <v>691.26300000000003</v>
      </c>
      <c r="I221" s="176"/>
      <c r="L221" s="172"/>
      <c r="M221" s="177"/>
      <c r="T221" s="178"/>
      <c r="AT221" s="173" t="s">
        <v>150</v>
      </c>
      <c r="AU221" s="173" t="s">
        <v>86</v>
      </c>
      <c r="AV221" s="15" t="s">
        <v>152</v>
      </c>
      <c r="AW221" s="15" t="s">
        <v>32</v>
      </c>
      <c r="AX221" s="15" t="s">
        <v>76</v>
      </c>
      <c r="AY221" s="173" t="s">
        <v>137</v>
      </c>
    </row>
    <row r="222" spans="2:65" s="13" customFormat="1">
      <c r="B222" s="149"/>
      <c r="D222" s="142" t="s">
        <v>150</v>
      </c>
      <c r="E222" s="150" t="s">
        <v>1</v>
      </c>
      <c r="F222" s="151" t="s">
        <v>226</v>
      </c>
      <c r="H222" s="150" t="s">
        <v>1</v>
      </c>
      <c r="I222" s="152"/>
      <c r="L222" s="149"/>
      <c r="M222" s="153"/>
      <c r="T222" s="154"/>
      <c r="AT222" s="150" t="s">
        <v>150</v>
      </c>
      <c r="AU222" s="150" t="s">
        <v>86</v>
      </c>
      <c r="AV222" s="13" t="s">
        <v>84</v>
      </c>
      <c r="AW222" s="13" t="s">
        <v>32</v>
      </c>
      <c r="AX222" s="13" t="s">
        <v>76</v>
      </c>
      <c r="AY222" s="150" t="s">
        <v>137</v>
      </c>
    </row>
    <row r="223" spans="2:65" s="12" customFormat="1">
      <c r="B223" s="141"/>
      <c r="D223" s="142" t="s">
        <v>150</v>
      </c>
      <c r="E223" s="143" t="s">
        <v>1</v>
      </c>
      <c r="F223" s="144" t="s">
        <v>227</v>
      </c>
      <c r="H223" s="145">
        <v>33.072000000000003</v>
      </c>
      <c r="I223" s="146"/>
      <c r="L223" s="141"/>
      <c r="M223" s="147"/>
      <c r="T223" s="148"/>
      <c r="AT223" s="143" t="s">
        <v>150</v>
      </c>
      <c r="AU223" s="143" t="s">
        <v>86</v>
      </c>
      <c r="AV223" s="12" t="s">
        <v>86</v>
      </c>
      <c r="AW223" s="12" t="s">
        <v>32</v>
      </c>
      <c r="AX223" s="12" t="s">
        <v>76</v>
      </c>
      <c r="AY223" s="143" t="s">
        <v>137</v>
      </c>
    </row>
    <row r="224" spans="2:65" s="13" customFormat="1">
      <c r="B224" s="149"/>
      <c r="D224" s="142" t="s">
        <v>150</v>
      </c>
      <c r="E224" s="150" t="s">
        <v>1</v>
      </c>
      <c r="F224" s="151" t="s">
        <v>228</v>
      </c>
      <c r="H224" s="150" t="s">
        <v>1</v>
      </c>
      <c r="I224" s="152"/>
      <c r="L224" s="149"/>
      <c r="M224" s="153"/>
      <c r="T224" s="154"/>
      <c r="AT224" s="150" t="s">
        <v>150</v>
      </c>
      <c r="AU224" s="150" t="s">
        <v>86</v>
      </c>
      <c r="AV224" s="13" t="s">
        <v>84</v>
      </c>
      <c r="AW224" s="13" t="s">
        <v>32</v>
      </c>
      <c r="AX224" s="13" t="s">
        <v>76</v>
      </c>
      <c r="AY224" s="150" t="s">
        <v>137</v>
      </c>
    </row>
    <row r="225" spans="2:65" s="12" customFormat="1">
      <c r="B225" s="141"/>
      <c r="D225" s="142" t="s">
        <v>150</v>
      </c>
      <c r="E225" s="143" t="s">
        <v>1</v>
      </c>
      <c r="F225" s="144" t="s">
        <v>229</v>
      </c>
      <c r="H225" s="145">
        <v>43.174999999999997</v>
      </c>
      <c r="I225" s="146"/>
      <c r="L225" s="141"/>
      <c r="M225" s="147"/>
      <c r="T225" s="148"/>
      <c r="AT225" s="143" t="s">
        <v>150</v>
      </c>
      <c r="AU225" s="143" t="s">
        <v>86</v>
      </c>
      <c r="AV225" s="12" t="s">
        <v>86</v>
      </c>
      <c r="AW225" s="12" t="s">
        <v>32</v>
      </c>
      <c r="AX225" s="12" t="s">
        <v>76</v>
      </c>
      <c r="AY225" s="143" t="s">
        <v>137</v>
      </c>
    </row>
    <row r="226" spans="2:65" s="15" customFormat="1">
      <c r="B226" s="172"/>
      <c r="D226" s="142" t="s">
        <v>150</v>
      </c>
      <c r="E226" s="173" t="s">
        <v>1</v>
      </c>
      <c r="F226" s="174" t="s">
        <v>183</v>
      </c>
      <c r="H226" s="175">
        <v>76.247</v>
      </c>
      <c r="I226" s="176"/>
      <c r="L226" s="172"/>
      <c r="M226" s="177"/>
      <c r="T226" s="178"/>
      <c r="AT226" s="173" t="s">
        <v>150</v>
      </c>
      <c r="AU226" s="173" t="s">
        <v>86</v>
      </c>
      <c r="AV226" s="15" t="s">
        <v>152</v>
      </c>
      <c r="AW226" s="15" t="s">
        <v>32</v>
      </c>
      <c r="AX226" s="15" t="s">
        <v>76</v>
      </c>
      <c r="AY226" s="173" t="s">
        <v>137</v>
      </c>
    </row>
    <row r="227" spans="2:65" s="14" customFormat="1">
      <c r="B227" s="165"/>
      <c r="D227" s="142" t="s">
        <v>150</v>
      </c>
      <c r="E227" s="166" t="s">
        <v>1</v>
      </c>
      <c r="F227" s="167" t="s">
        <v>178</v>
      </c>
      <c r="H227" s="168">
        <v>767.51</v>
      </c>
      <c r="I227" s="169"/>
      <c r="L227" s="165"/>
      <c r="M227" s="170"/>
      <c r="T227" s="171"/>
      <c r="AT227" s="166" t="s">
        <v>150</v>
      </c>
      <c r="AU227" s="166" t="s">
        <v>86</v>
      </c>
      <c r="AV227" s="14" t="s">
        <v>145</v>
      </c>
      <c r="AW227" s="14" t="s">
        <v>32</v>
      </c>
      <c r="AX227" s="14" t="s">
        <v>84</v>
      </c>
      <c r="AY227" s="166" t="s">
        <v>137</v>
      </c>
    </row>
    <row r="228" spans="2:65" s="1" customFormat="1" ht="24.2" customHeight="1">
      <c r="B228" s="32"/>
      <c r="C228" s="155" t="s">
        <v>8</v>
      </c>
      <c r="D228" s="155" t="s">
        <v>158</v>
      </c>
      <c r="E228" s="156" t="s">
        <v>230</v>
      </c>
      <c r="F228" s="157" t="s">
        <v>231</v>
      </c>
      <c r="G228" s="158" t="s">
        <v>143</v>
      </c>
      <c r="H228" s="159">
        <v>805.88599999999997</v>
      </c>
      <c r="I228" s="160"/>
      <c r="J228" s="161">
        <f>ROUND(I228*H228,2)</f>
        <v>0</v>
      </c>
      <c r="K228" s="157" t="s">
        <v>144</v>
      </c>
      <c r="L228" s="162"/>
      <c r="M228" s="163" t="s">
        <v>1</v>
      </c>
      <c r="N228" s="164" t="s">
        <v>41</v>
      </c>
      <c r="P228" s="137">
        <f>O228*H228</f>
        <v>0</v>
      </c>
      <c r="Q228" s="137">
        <v>1.7999999999999999E-2</v>
      </c>
      <c r="R228" s="137">
        <f>Q228*H228</f>
        <v>14.505947999999998</v>
      </c>
      <c r="S228" s="137">
        <v>0</v>
      </c>
      <c r="T228" s="138">
        <f>S228*H228</f>
        <v>0</v>
      </c>
      <c r="AR228" s="139" t="s">
        <v>161</v>
      </c>
      <c r="AT228" s="139" t="s">
        <v>158</v>
      </c>
      <c r="AU228" s="139" t="s">
        <v>86</v>
      </c>
      <c r="AY228" s="17" t="s">
        <v>137</v>
      </c>
      <c r="BE228" s="140">
        <f>IF(N228="základní",J228,0)</f>
        <v>0</v>
      </c>
      <c r="BF228" s="140">
        <f>IF(N228="snížená",J228,0)</f>
        <v>0</v>
      </c>
      <c r="BG228" s="140">
        <f>IF(N228="zákl. přenesená",J228,0)</f>
        <v>0</v>
      </c>
      <c r="BH228" s="140">
        <f>IF(N228="sníž. přenesená",J228,0)</f>
        <v>0</v>
      </c>
      <c r="BI228" s="140">
        <f>IF(N228="nulová",J228,0)</f>
        <v>0</v>
      </c>
      <c r="BJ228" s="17" t="s">
        <v>84</v>
      </c>
      <c r="BK228" s="140">
        <f>ROUND(I228*H228,2)</f>
        <v>0</v>
      </c>
      <c r="BL228" s="17" t="s">
        <v>145</v>
      </c>
      <c r="BM228" s="139" t="s">
        <v>232</v>
      </c>
    </row>
    <row r="229" spans="2:65" s="12" customFormat="1">
      <c r="B229" s="141"/>
      <c r="D229" s="142" t="s">
        <v>150</v>
      </c>
      <c r="F229" s="144" t="s">
        <v>233</v>
      </c>
      <c r="H229" s="145">
        <v>805.88599999999997</v>
      </c>
      <c r="I229" s="146"/>
      <c r="L229" s="141"/>
      <c r="M229" s="147"/>
      <c r="T229" s="148"/>
      <c r="AT229" s="143" t="s">
        <v>150</v>
      </c>
      <c r="AU229" s="143" t="s">
        <v>86</v>
      </c>
      <c r="AV229" s="12" t="s">
        <v>86</v>
      </c>
      <c r="AW229" s="12" t="s">
        <v>4</v>
      </c>
      <c r="AX229" s="12" t="s">
        <v>84</v>
      </c>
      <c r="AY229" s="143" t="s">
        <v>137</v>
      </c>
    </row>
    <row r="230" spans="2:65" s="1" customFormat="1" ht="37.9" customHeight="1">
      <c r="B230" s="32"/>
      <c r="C230" s="128" t="s">
        <v>234</v>
      </c>
      <c r="D230" s="128" t="s">
        <v>140</v>
      </c>
      <c r="E230" s="129" t="s">
        <v>235</v>
      </c>
      <c r="F230" s="130" t="s">
        <v>236</v>
      </c>
      <c r="G230" s="131" t="s">
        <v>237</v>
      </c>
      <c r="H230" s="132">
        <v>331.7</v>
      </c>
      <c r="I230" s="133"/>
      <c r="J230" s="134">
        <f>ROUND(I230*H230,2)</f>
        <v>0</v>
      </c>
      <c r="K230" s="130" t="s">
        <v>144</v>
      </c>
      <c r="L230" s="32"/>
      <c r="M230" s="135" t="s">
        <v>1</v>
      </c>
      <c r="N230" s="136" t="s">
        <v>41</v>
      </c>
      <c r="P230" s="137">
        <f>O230*H230</f>
        <v>0</v>
      </c>
      <c r="Q230" s="137">
        <v>2.7599999999999999E-3</v>
      </c>
      <c r="R230" s="137">
        <f>Q230*H230</f>
        <v>0.91549199999999997</v>
      </c>
      <c r="S230" s="137">
        <v>0</v>
      </c>
      <c r="T230" s="138">
        <f>S230*H230</f>
        <v>0</v>
      </c>
      <c r="AR230" s="139" t="s">
        <v>145</v>
      </c>
      <c r="AT230" s="139" t="s">
        <v>140</v>
      </c>
      <c r="AU230" s="139" t="s">
        <v>86</v>
      </c>
      <c r="AY230" s="17" t="s">
        <v>137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7" t="s">
        <v>84</v>
      </c>
      <c r="BK230" s="140">
        <f>ROUND(I230*H230,2)</f>
        <v>0</v>
      </c>
      <c r="BL230" s="17" t="s">
        <v>145</v>
      </c>
      <c r="BM230" s="139" t="s">
        <v>238</v>
      </c>
    </row>
    <row r="231" spans="2:65" s="12" customFormat="1">
      <c r="B231" s="141"/>
      <c r="D231" s="142" t="s">
        <v>150</v>
      </c>
      <c r="E231" s="143" t="s">
        <v>1</v>
      </c>
      <c r="F231" s="144" t="s">
        <v>239</v>
      </c>
      <c r="H231" s="145">
        <v>209.22</v>
      </c>
      <c r="I231" s="146"/>
      <c r="L231" s="141"/>
      <c r="M231" s="147"/>
      <c r="T231" s="148"/>
      <c r="AT231" s="143" t="s">
        <v>150</v>
      </c>
      <c r="AU231" s="143" t="s">
        <v>86</v>
      </c>
      <c r="AV231" s="12" t="s">
        <v>86</v>
      </c>
      <c r="AW231" s="12" t="s">
        <v>32</v>
      </c>
      <c r="AX231" s="12" t="s">
        <v>76</v>
      </c>
      <c r="AY231" s="143" t="s">
        <v>137</v>
      </c>
    </row>
    <row r="232" spans="2:65" s="12" customFormat="1">
      <c r="B232" s="141"/>
      <c r="D232" s="142" t="s">
        <v>150</v>
      </c>
      <c r="E232" s="143" t="s">
        <v>1</v>
      </c>
      <c r="F232" s="144" t="s">
        <v>240</v>
      </c>
      <c r="H232" s="145">
        <v>10.36</v>
      </c>
      <c r="I232" s="146"/>
      <c r="L232" s="141"/>
      <c r="M232" s="147"/>
      <c r="T232" s="148"/>
      <c r="AT232" s="143" t="s">
        <v>150</v>
      </c>
      <c r="AU232" s="143" t="s">
        <v>86</v>
      </c>
      <c r="AV232" s="12" t="s">
        <v>86</v>
      </c>
      <c r="AW232" s="12" t="s">
        <v>32</v>
      </c>
      <c r="AX232" s="12" t="s">
        <v>76</v>
      </c>
      <c r="AY232" s="143" t="s">
        <v>137</v>
      </c>
    </row>
    <row r="233" spans="2:65" s="12" customFormat="1">
      <c r="B233" s="141"/>
      <c r="D233" s="142" t="s">
        <v>150</v>
      </c>
      <c r="E233" s="143" t="s">
        <v>1</v>
      </c>
      <c r="F233" s="144" t="s">
        <v>241</v>
      </c>
      <c r="H233" s="145">
        <v>5.34</v>
      </c>
      <c r="I233" s="146"/>
      <c r="L233" s="141"/>
      <c r="M233" s="147"/>
      <c r="T233" s="148"/>
      <c r="AT233" s="143" t="s">
        <v>150</v>
      </c>
      <c r="AU233" s="143" t="s">
        <v>86</v>
      </c>
      <c r="AV233" s="12" t="s">
        <v>86</v>
      </c>
      <c r="AW233" s="12" t="s">
        <v>32</v>
      </c>
      <c r="AX233" s="12" t="s">
        <v>76</v>
      </c>
      <c r="AY233" s="143" t="s">
        <v>137</v>
      </c>
    </row>
    <row r="234" spans="2:65" s="12" customFormat="1">
      <c r="B234" s="141"/>
      <c r="D234" s="142" t="s">
        <v>150</v>
      </c>
      <c r="E234" s="143" t="s">
        <v>1</v>
      </c>
      <c r="F234" s="144" t="s">
        <v>242</v>
      </c>
      <c r="H234" s="145">
        <v>28.92</v>
      </c>
      <c r="I234" s="146"/>
      <c r="L234" s="141"/>
      <c r="M234" s="147"/>
      <c r="T234" s="148"/>
      <c r="AT234" s="143" t="s">
        <v>150</v>
      </c>
      <c r="AU234" s="143" t="s">
        <v>86</v>
      </c>
      <c r="AV234" s="12" t="s">
        <v>86</v>
      </c>
      <c r="AW234" s="12" t="s">
        <v>32</v>
      </c>
      <c r="AX234" s="12" t="s">
        <v>76</v>
      </c>
      <c r="AY234" s="143" t="s">
        <v>137</v>
      </c>
    </row>
    <row r="235" spans="2:65" s="12" customFormat="1">
      <c r="B235" s="141"/>
      <c r="D235" s="142" t="s">
        <v>150</v>
      </c>
      <c r="E235" s="143" t="s">
        <v>1</v>
      </c>
      <c r="F235" s="144" t="s">
        <v>243</v>
      </c>
      <c r="H235" s="145">
        <v>22.38</v>
      </c>
      <c r="I235" s="146"/>
      <c r="L235" s="141"/>
      <c r="M235" s="147"/>
      <c r="T235" s="148"/>
      <c r="AT235" s="143" t="s">
        <v>150</v>
      </c>
      <c r="AU235" s="143" t="s">
        <v>86</v>
      </c>
      <c r="AV235" s="12" t="s">
        <v>86</v>
      </c>
      <c r="AW235" s="12" t="s">
        <v>32</v>
      </c>
      <c r="AX235" s="12" t="s">
        <v>76</v>
      </c>
      <c r="AY235" s="143" t="s">
        <v>137</v>
      </c>
    </row>
    <row r="236" spans="2:65" s="12" customFormat="1">
      <c r="B236" s="141"/>
      <c r="D236" s="142" t="s">
        <v>150</v>
      </c>
      <c r="E236" s="143" t="s">
        <v>1</v>
      </c>
      <c r="F236" s="144" t="s">
        <v>244</v>
      </c>
      <c r="H236" s="145">
        <v>21.42</v>
      </c>
      <c r="I236" s="146"/>
      <c r="L236" s="141"/>
      <c r="M236" s="147"/>
      <c r="T236" s="148"/>
      <c r="AT236" s="143" t="s">
        <v>150</v>
      </c>
      <c r="AU236" s="143" t="s">
        <v>86</v>
      </c>
      <c r="AV236" s="12" t="s">
        <v>86</v>
      </c>
      <c r="AW236" s="12" t="s">
        <v>32</v>
      </c>
      <c r="AX236" s="12" t="s">
        <v>76</v>
      </c>
      <c r="AY236" s="143" t="s">
        <v>137</v>
      </c>
    </row>
    <row r="237" spans="2:65" s="12" customFormat="1">
      <c r="B237" s="141"/>
      <c r="D237" s="142" t="s">
        <v>150</v>
      </c>
      <c r="E237" s="143" t="s">
        <v>1</v>
      </c>
      <c r="F237" s="144" t="s">
        <v>245</v>
      </c>
      <c r="H237" s="145">
        <v>22.02</v>
      </c>
      <c r="I237" s="146"/>
      <c r="L237" s="141"/>
      <c r="M237" s="147"/>
      <c r="T237" s="148"/>
      <c r="AT237" s="143" t="s">
        <v>150</v>
      </c>
      <c r="AU237" s="143" t="s">
        <v>86</v>
      </c>
      <c r="AV237" s="12" t="s">
        <v>86</v>
      </c>
      <c r="AW237" s="12" t="s">
        <v>32</v>
      </c>
      <c r="AX237" s="12" t="s">
        <v>76</v>
      </c>
      <c r="AY237" s="143" t="s">
        <v>137</v>
      </c>
    </row>
    <row r="238" spans="2:65" s="12" customFormat="1">
      <c r="B238" s="141"/>
      <c r="D238" s="142" t="s">
        <v>150</v>
      </c>
      <c r="E238" s="143" t="s">
        <v>1</v>
      </c>
      <c r="F238" s="144" t="s">
        <v>246</v>
      </c>
      <c r="H238" s="145">
        <v>12.04</v>
      </c>
      <c r="I238" s="146"/>
      <c r="L238" s="141"/>
      <c r="M238" s="147"/>
      <c r="T238" s="148"/>
      <c r="AT238" s="143" t="s">
        <v>150</v>
      </c>
      <c r="AU238" s="143" t="s">
        <v>86</v>
      </c>
      <c r="AV238" s="12" t="s">
        <v>86</v>
      </c>
      <c r="AW238" s="12" t="s">
        <v>32</v>
      </c>
      <c r="AX238" s="12" t="s">
        <v>76</v>
      </c>
      <c r="AY238" s="143" t="s">
        <v>137</v>
      </c>
    </row>
    <row r="239" spans="2:65" s="14" customFormat="1">
      <c r="B239" s="165"/>
      <c r="D239" s="142" t="s">
        <v>150</v>
      </c>
      <c r="E239" s="166" t="s">
        <v>1</v>
      </c>
      <c r="F239" s="167" t="s">
        <v>178</v>
      </c>
      <c r="H239" s="168">
        <v>331.7</v>
      </c>
      <c r="I239" s="169"/>
      <c r="L239" s="165"/>
      <c r="M239" s="170"/>
      <c r="T239" s="171"/>
      <c r="AT239" s="166" t="s">
        <v>150</v>
      </c>
      <c r="AU239" s="166" t="s">
        <v>86</v>
      </c>
      <c r="AV239" s="14" t="s">
        <v>145</v>
      </c>
      <c r="AW239" s="14" t="s">
        <v>32</v>
      </c>
      <c r="AX239" s="14" t="s">
        <v>84</v>
      </c>
      <c r="AY239" s="166" t="s">
        <v>137</v>
      </c>
    </row>
    <row r="240" spans="2:65" s="1" customFormat="1" ht="24.2" customHeight="1">
      <c r="B240" s="32"/>
      <c r="C240" s="155" t="s">
        <v>247</v>
      </c>
      <c r="D240" s="155" t="s">
        <v>158</v>
      </c>
      <c r="E240" s="156" t="s">
        <v>248</v>
      </c>
      <c r="F240" s="157" t="s">
        <v>249</v>
      </c>
      <c r="G240" s="158" t="s">
        <v>143</v>
      </c>
      <c r="H240" s="159">
        <v>54.731000000000002</v>
      </c>
      <c r="I240" s="160"/>
      <c r="J240" s="161">
        <f>ROUND(I240*H240,2)</f>
        <v>0</v>
      </c>
      <c r="K240" s="157" t="s">
        <v>144</v>
      </c>
      <c r="L240" s="162"/>
      <c r="M240" s="163" t="s">
        <v>1</v>
      </c>
      <c r="N240" s="164" t="s">
        <v>41</v>
      </c>
      <c r="P240" s="137">
        <f>O240*H240</f>
        <v>0</v>
      </c>
      <c r="Q240" s="137">
        <v>1.1999999999999999E-3</v>
      </c>
      <c r="R240" s="137">
        <f>Q240*H240</f>
        <v>6.5677199999999991E-2</v>
      </c>
      <c r="S240" s="137">
        <v>0</v>
      </c>
      <c r="T240" s="138">
        <f>S240*H240</f>
        <v>0</v>
      </c>
      <c r="AR240" s="139" t="s">
        <v>161</v>
      </c>
      <c r="AT240" s="139" t="s">
        <v>158</v>
      </c>
      <c r="AU240" s="139" t="s">
        <v>86</v>
      </c>
      <c r="AY240" s="17" t="s">
        <v>137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7" t="s">
        <v>84</v>
      </c>
      <c r="BK240" s="140">
        <f>ROUND(I240*H240,2)</f>
        <v>0</v>
      </c>
      <c r="BL240" s="17" t="s">
        <v>145</v>
      </c>
      <c r="BM240" s="139" t="s">
        <v>250</v>
      </c>
    </row>
    <row r="241" spans="2:65" s="12" customFormat="1">
      <c r="B241" s="141"/>
      <c r="D241" s="142" t="s">
        <v>150</v>
      </c>
      <c r="E241" s="143" t="s">
        <v>1</v>
      </c>
      <c r="F241" s="144" t="s">
        <v>197</v>
      </c>
      <c r="H241" s="145">
        <v>49.755000000000003</v>
      </c>
      <c r="I241" s="146"/>
      <c r="L241" s="141"/>
      <c r="M241" s="147"/>
      <c r="T241" s="148"/>
      <c r="AT241" s="143" t="s">
        <v>150</v>
      </c>
      <c r="AU241" s="143" t="s">
        <v>86</v>
      </c>
      <c r="AV241" s="12" t="s">
        <v>86</v>
      </c>
      <c r="AW241" s="12" t="s">
        <v>32</v>
      </c>
      <c r="AX241" s="12" t="s">
        <v>84</v>
      </c>
      <c r="AY241" s="143" t="s">
        <v>137</v>
      </c>
    </row>
    <row r="242" spans="2:65" s="12" customFormat="1">
      <c r="B242" s="141"/>
      <c r="D242" s="142" t="s">
        <v>150</v>
      </c>
      <c r="F242" s="144" t="s">
        <v>251</v>
      </c>
      <c r="H242" s="145">
        <v>54.731000000000002</v>
      </c>
      <c r="I242" s="146"/>
      <c r="L242" s="141"/>
      <c r="M242" s="147"/>
      <c r="T242" s="148"/>
      <c r="AT242" s="143" t="s">
        <v>150</v>
      </c>
      <c r="AU242" s="143" t="s">
        <v>86</v>
      </c>
      <c r="AV242" s="12" t="s">
        <v>86</v>
      </c>
      <c r="AW242" s="12" t="s">
        <v>4</v>
      </c>
      <c r="AX242" s="12" t="s">
        <v>84</v>
      </c>
      <c r="AY242" s="143" t="s">
        <v>137</v>
      </c>
    </row>
    <row r="243" spans="2:65" s="1" customFormat="1" ht="37.9" customHeight="1">
      <c r="B243" s="32"/>
      <c r="C243" s="128" t="s">
        <v>252</v>
      </c>
      <c r="D243" s="128" t="s">
        <v>140</v>
      </c>
      <c r="E243" s="129" t="s">
        <v>253</v>
      </c>
      <c r="F243" s="130" t="s">
        <v>254</v>
      </c>
      <c r="G243" s="131" t="s">
        <v>143</v>
      </c>
      <c r="H243" s="132">
        <v>83.790999999999997</v>
      </c>
      <c r="I243" s="133"/>
      <c r="J243" s="134">
        <f>ROUND(I243*H243,2)</f>
        <v>0</v>
      </c>
      <c r="K243" s="130" t="s">
        <v>144</v>
      </c>
      <c r="L243" s="32"/>
      <c r="M243" s="135" t="s">
        <v>1</v>
      </c>
      <c r="N243" s="136" t="s">
        <v>41</v>
      </c>
      <c r="P243" s="137">
        <f>O243*H243</f>
        <v>0</v>
      </c>
      <c r="Q243" s="137">
        <v>8.0000000000000007E-5</v>
      </c>
      <c r="R243" s="137">
        <f>Q243*H243</f>
        <v>6.7032800000000007E-3</v>
      </c>
      <c r="S243" s="137">
        <v>0</v>
      </c>
      <c r="T243" s="138">
        <f>S243*H243</f>
        <v>0</v>
      </c>
      <c r="AR243" s="139" t="s">
        <v>145</v>
      </c>
      <c r="AT243" s="139" t="s">
        <v>140</v>
      </c>
      <c r="AU243" s="139" t="s">
        <v>86</v>
      </c>
      <c r="AY243" s="17" t="s">
        <v>137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7" t="s">
        <v>84</v>
      </c>
      <c r="BK243" s="140">
        <f>ROUND(I243*H243,2)</f>
        <v>0</v>
      </c>
      <c r="BL243" s="17" t="s">
        <v>145</v>
      </c>
      <c r="BM243" s="139" t="s">
        <v>255</v>
      </c>
    </row>
    <row r="244" spans="2:65" s="12" customFormat="1">
      <c r="B244" s="141"/>
      <c r="D244" s="142" t="s">
        <v>150</v>
      </c>
      <c r="E244" s="143" t="s">
        <v>1</v>
      </c>
      <c r="F244" s="144" t="s">
        <v>256</v>
      </c>
      <c r="H244" s="145">
        <v>83.790999999999997</v>
      </c>
      <c r="I244" s="146"/>
      <c r="L244" s="141"/>
      <c r="M244" s="147"/>
      <c r="T244" s="148"/>
      <c r="AT244" s="143" t="s">
        <v>150</v>
      </c>
      <c r="AU244" s="143" t="s">
        <v>86</v>
      </c>
      <c r="AV244" s="12" t="s">
        <v>86</v>
      </c>
      <c r="AW244" s="12" t="s">
        <v>32</v>
      </c>
      <c r="AX244" s="12" t="s">
        <v>84</v>
      </c>
      <c r="AY244" s="143" t="s">
        <v>137</v>
      </c>
    </row>
    <row r="245" spans="2:65" s="1" customFormat="1" ht="37.9" customHeight="1">
      <c r="B245" s="32"/>
      <c r="C245" s="128" t="s">
        <v>257</v>
      </c>
      <c r="D245" s="128" t="s">
        <v>140</v>
      </c>
      <c r="E245" s="129" t="s">
        <v>258</v>
      </c>
      <c r="F245" s="130" t="s">
        <v>259</v>
      </c>
      <c r="G245" s="131" t="s">
        <v>143</v>
      </c>
      <c r="H245" s="132">
        <v>767.51</v>
      </c>
      <c r="I245" s="133"/>
      <c r="J245" s="134">
        <f>ROUND(I245*H245,2)</f>
        <v>0</v>
      </c>
      <c r="K245" s="130" t="s">
        <v>144</v>
      </c>
      <c r="L245" s="32"/>
      <c r="M245" s="135" t="s">
        <v>1</v>
      </c>
      <c r="N245" s="136" t="s">
        <v>41</v>
      </c>
      <c r="P245" s="137">
        <f>O245*H245</f>
        <v>0</v>
      </c>
      <c r="Q245" s="137">
        <v>8.0000000000000007E-5</v>
      </c>
      <c r="R245" s="137">
        <f>Q245*H245</f>
        <v>6.1400800000000005E-2</v>
      </c>
      <c r="S245" s="137">
        <v>0</v>
      </c>
      <c r="T245" s="138">
        <f>S245*H245</f>
        <v>0</v>
      </c>
      <c r="AR245" s="139" t="s">
        <v>145</v>
      </c>
      <c r="AT245" s="139" t="s">
        <v>140</v>
      </c>
      <c r="AU245" s="139" t="s">
        <v>86</v>
      </c>
      <c r="AY245" s="17" t="s">
        <v>137</v>
      </c>
      <c r="BE245" s="140">
        <f>IF(N245="základní",J245,0)</f>
        <v>0</v>
      </c>
      <c r="BF245" s="140">
        <f>IF(N245="snížená",J245,0)</f>
        <v>0</v>
      </c>
      <c r="BG245" s="140">
        <f>IF(N245="zákl. přenesená",J245,0)</f>
        <v>0</v>
      </c>
      <c r="BH245" s="140">
        <f>IF(N245="sníž. přenesená",J245,0)</f>
        <v>0</v>
      </c>
      <c r="BI245" s="140">
        <f>IF(N245="nulová",J245,0)</f>
        <v>0</v>
      </c>
      <c r="BJ245" s="17" t="s">
        <v>84</v>
      </c>
      <c r="BK245" s="140">
        <f>ROUND(I245*H245,2)</f>
        <v>0</v>
      </c>
      <c r="BL245" s="17" t="s">
        <v>145</v>
      </c>
      <c r="BM245" s="139" t="s">
        <v>260</v>
      </c>
    </row>
    <row r="246" spans="2:65" s="12" customFormat="1">
      <c r="B246" s="141"/>
      <c r="D246" s="142" t="s">
        <v>150</v>
      </c>
      <c r="E246" s="143" t="s">
        <v>1</v>
      </c>
      <c r="F246" s="144" t="s">
        <v>261</v>
      </c>
      <c r="H246" s="145">
        <v>767.51</v>
      </c>
      <c r="I246" s="146"/>
      <c r="L246" s="141"/>
      <c r="M246" s="147"/>
      <c r="T246" s="148"/>
      <c r="AT246" s="143" t="s">
        <v>150</v>
      </c>
      <c r="AU246" s="143" t="s">
        <v>86</v>
      </c>
      <c r="AV246" s="12" t="s">
        <v>86</v>
      </c>
      <c r="AW246" s="12" t="s">
        <v>32</v>
      </c>
      <c r="AX246" s="12" t="s">
        <v>84</v>
      </c>
      <c r="AY246" s="143" t="s">
        <v>137</v>
      </c>
    </row>
    <row r="247" spans="2:65" s="1" customFormat="1" ht="24.2" customHeight="1">
      <c r="B247" s="32"/>
      <c r="C247" s="128" t="s">
        <v>262</v>
      </c>
      <c r="D247" s="128" t="s">
        <v>140</v>
      </c>
      <c r="E247" s="129" t="s">
        <v>263</v>
      </c>
      <c r="F247" s="130" t="s">
        <v>264</v>
      </c>
      <c r="G247" s="131" t="s">
        <v>237</v>
      </c>
      <c r="H247" s="132">
        <v>58.42</v>
      </c>
      <c r="I247" s="133"/>
      <c r="J247" s="134">
        <f>ROUND(I247*H247,2)</f>
        <v>0</v>
      </c>
      <c r="K247" s="130" t="s">
        <v>144</v>
      </c>
      <c r="L247" s="32"/>
      <c r="M247" s="135" t="s">
        <v>1</v>
      </c>
      <c r="N247" s="136" t="s">
        <v>41</v>
      </c>
      <c r="P247" s="137">
        <f>O247*H247</f>
        <v>0</v>
      </c>
      <c r="Q247" s="137">
        <v>3.0000000000000001E-5</v>
      </c>
      <c r="R247" s="137">
        <f>Q247*H247</f>
        <v>1.7526E-3</v>
      </c>
      <c r="S247" s="137">
        <v>0</v>
      </c>
      <c r="T247" s="138">
        <f>S247*H247</f>
        <v>0</v>
      </c>
      <c r="AR247" s="139" t="s">
        <v>145</v>
      </c>
      <c r="AT247" s="139" t="s">
        <v>140</v>
      </c>
      <c r="AU247" s="139" t="s">
        <v>86</v>
      </c>
      <c r="AY247" s="17" t="s">
        <v>137</v>
      </c>
      <c r="BE247" s="140">
        <f>IF(N247="základní",J247,0)</f>
        <v>0</v>
      </c>
      <c r="BF247" s="140">
        <f>IF(N247="snížená",J247,0)</f>
        <v>0</v>
      </c>
      <c r="BG247" s="140">
        <f>IF(N247="zákl. přenesená",J247,0)</f>
        <v>0</v>
      </c>
      <c r="BH247" s="140">
        <f>IF(N247="sníž. přenesená",J247,0)</f>
        <v>0</v>
      </c>
      <c r="BI247" s="140">
        <f>IF(N247="nulová",J247,0)</f>
        <v>0</v>
      </c>
      <c r="BJ247" s="17" t="s">
        <v>84</v>
      </c>
      <c r="BK247" s="140">
        <f>ROUND(I247*H247,2)</f>
        <v>0</v>
      </c>
      <c r="BL247" s="17" t="s">
        <v>145</v>
      </c>
      <c r="BM247" s="139" t="s">
        <v>265</v>
      </c>
    </row>
    <row r="248" spans="2:65" s="12" customFormat="1">
      <c r="B248" s="141"/>
      <c r="D248" s="142" t="s">
        <v>150</v>
      </c>
      <c r="E248" s="143" t="s">
        <v>1</v>
      </c>
      <c r="F248" s="144" t="s">
        <v>266</v>
      </c>
      <c r="H248" s="145">
        <v>58.42</v>
      </c>
      <c r="I248" s="146"/>
      <c r="L248" s="141"/>
      <c r="M248" s="147"/>
      <c r="T248" s="148"/>
      <c r="AT248" s="143" t="s">
        <v>150</v>
      </c>
      <c r="AU248" s="143" t="s">
        <v>86</v>
      </c>
      <c r="AV248" s="12" t="s">
        <v>86</v>
      </c>
      <c r="AW248" s="12" t="s">
        <v>32</v>
      </c>
      <c r="AX248" s="12" t="s">
        <v>84</v>
      </c>
      <c r="AY248" s="143" t="s">
        <v>137</v>
      </c>
    </row>
    <row r="249" spans="2:65" s="1" customFormat="1" ht="24.2" customHeight="1">
      <c r="B249" s="32"/>
      <c r="C249" s="155" t="s">
        <v>7</v>
      </c>
      <c r="D249" s="155" t="s">
        <v>158</v>
      </c>
      <c r="E249" s="156" t="s">
        <v>267</v>
      </c>
      <c r="F249" s="157" t="s">
        <v>268</v>
      </c>
      <c r="G249" s="158" t="s">
        <v>237</v>
      </c>
      <c r="H249" s="159">
        <v>61.341000000000001</v>
      </c>
      <c r="I249" s="160"/>
      <c r="J249" s="161">
        <f>ROUND(I249*H249,2)</f>
        <v>0</v>
      </c>
      <c r="K249" s="157" t="s">
        <v>144</v>
      </c>
      <c r="L249" s="162"/>
      <c r="M249" s="163" t="s">
        <v>1</v>
      </c>
      <c r="N249" s="164" t="s">
        <v>41</v>
      </c>
      <c r="P249" s="137">
        <f>O249*H249</f>
        <v>0</v>
      </c>
      <c r="Q249" s="137">
        <v>5.9999999999999995E-4</v>
      </c>
      <c r="R249" s="137">
        <f>Q249*H249</f>
        <v>3.68046E-2</v>
      </c>
      <c r="S249" s="137">
        <v>0</v>
      </c>
      <c r="T249" s="138">
        <f>S249*H249</f>
        <v>0</v>
      </c>
      <c r="AR249" s="139" t="s">
        <v>161</v>
      </c>
      <c r="AT249" s="139" t="s">
        <v>158</v>
      </c>
      <c r="AU249" s="139" t="s">
        <v>86</v>
      </c>
      <c r="AY249" s="17" t="s">
        <v>137</v>
      </c>
      <c r="BE249" s="140">
        <f>IF(N249="základní",J249,0)</f>
        <v>0</v>
      </c>
      <c r="BF249" s="140">
        <f>IF(N249="snížená",J249,0)</f>
        <v>0</v>
      </c>
      <c r="BG249" s="140">
        <f>IF(N249="zákl. přenesená",J249,0)</f>
        <v>0</v>
      </c>
      <c r="BH249" s="140">
        <f>IF(N249="sníž. přenesená",J249,0)</f>
        <v>0</v>
      </c>
      <c r="BI249" s="140">
        <f>IF(N249="nulová",J249,0)</f>
        <v>0</v>
      </c>
      <c r="BJ249" s="17" t="s">
        <v>84</v>
      </c>
      <c r="BK249" s="140">
        <f>ROUND(I249*H249,2)</f>
        <v>0</v>
      </c>
      <c r="BL249" s="17" t="s">
        <v>145</v>
      </c>
      <c r="BM249" s="139" t="s">
        <v>269</v>
      </c>
    </row>
    <row r="250" spans="2:65" s="12" customFormat="1">
      <c r="B250" s="141"/>
      <c r="D250" s="142" t="s">
        <v>150</v>
      </c>
      <c r="F250" s="144" t="s">
        <v>270</v>
      </c>
      <c r="H250" s="145">
        <v>61.341000000000001</v>
      </c>
      <c r="I250" s="146"/>
      <c r="L250" s="141"/>
      <c r="M250" s="147"/>
      <c r="T250" s="148"/>
      <c r="AT250" s="143" t="s">
        <v>150</v>
      </c>
      <c r="AU250" s="143" t="s">
        <v>86</v>
      </c>
      <c r="AV250" s="12" t="s">
        <v>86</v>
      </c>
      <c r="AW250" s="12" t="s">
        <v>4</v>
      </c>
      <c r="AX250" s="12" t="s">
        <v>84</v>
      </c>
      <c r="AY250" s="143" t="s">
        <v>137</v>
      </c>
    </row>
    <row r="251" spans="2:65" s="1" customFormat="1" ht="24.2" customHeight="1">
      <c r="B251" s="32"/>
      <c r="C251" s="128" t="s">
        <v>271</v>
      </c>
      <c r="D251" s="128" t="s">
        <v>140</v>
      </c>
      <c r="E251" s="129" t="s">
        <v>272</v>
      </c>
      <c r="F251" s="130" t="s">
        <v>273</v>
      </c>
      <c r="G251" s="131" t="s">
        <v>143</v>
      </c>
      <c r="H251" s="132">
        <v>83.790999999999997</v>
      </c>
      <c r="I251" s="133"/>
      <c r="J251" s="134">
        <f>ROUND(I251*H251,2)</f>
        <v>0</v>
      </c>
      <c r="K251" s="130" t="s">
        <v>144</v>
      </c>
      <c r="L251" s="32"/>
      <c r="M251" s="135" t="s">
        <v>1</v>
      </c>
      <c r="N251" s="136" t="s">
        <v>41</v>
      </c>
      <c r="P251" s="137">
        <f>O251*H251</f>
        <v>0</v>
      </c>
      <c r="Q251" s="137">
        <v>5.7000000000000002E-3</v>
      </c>
      <c r="R251" s="137">
        <f>Q251*H251</f>
        <v>0.4776087</v>
      </c>
      <c r="S251" s="137">
        <v>0</v>
      </c>
      <c r="T251" s="138">
        <f>S251*H251</f>
        <v>0</v>
      </c>
      <c r="AR251" s="139" t="s">
        <v>145</v>
      </c>
      <c r="AT251" s="139" t="s">
        <v>140</v>
      </c>
      <c r="AU251" s="139" t="s">
        <v>86</v>
      </c>
      <c r="AY251" s="17" t="s">
        <v>137</v>
      </c>
      <c r="BE251" s="140">
        <f>IF(N251="základní",J251,0)</f>
        <v>0</v>
      </c>
      <c r="BF251" s="140">
        <f>IF(N251="snížená",J251,0)</f>
        <v>0</v>
      </c>
      <c r="BG251" s="140">
        <f>IF(N251="zákl. přenesená",J251,0)</f>
        <v>0</v>
      </c>
      <c r="BH251" s="140">
        <f>IF(N251="sníž. přenesená",J251,0)</f>
        <v>0</v>
      </c>
      <c r="BI251" s="140">
        <f>IF(N251="nulová",J251,0)</f>
        <v>0</v>
      </c>
      <c r="BJ251" s="17" t="s">
        <v>84</v>
      </c>
      <c r="BK251" s="140">
        <f>ROUND(I251*H251,2)</f>
        <v>0</v>
      </c>
      <c r="BL251" s="17" t="s">
        <v>145</v>
      </c>
      <c r="BM251" s="139" t="s">
        <v>274</v>
      </c>
    </row>
    <row r="252" spans="2:65" s="13" customFormat="1">
      <c r="B252" s="149"/>
      <c r="D252" s="142" t="s">
        <v>150</v>
      </c>
      <c r="E252" s="150" t="s">
        <v>1</v>
      </c>
      <c r="F252" s="151" t="s">
        <v>172</v>
      </c>
      <c r="H252" s="150" t="s">
        <v>1</v>
      </c>
      <c r="I252" s="152"/>
      <c r="L252" s="149"/>
      <c r="M252" s="153"/>
      <c r="T252" s="154"/>
      <c r="AT252" s="150" t="s">
        <v>150</v>
      </c>
      <c r="AU252" s="150" t="s">
        <v>86</v>
      </c>
      <c r="AV252" s="13" t="s">
        <v>84</v>
      </c>
      <c r="AW252" s="13" t="s">
        <v>32</v>
      </c>
      <c r="AX252" s="13" t="s">
        <v>76</v>
      </c>
      <c r="AY252" s="150" t="s">
        <v>137</v>
      </c>
    </row>
    <row r="253" spans="2:65" s="12" customFormat="1">
      <c r="B253" s="141"/>
      <c r="D253" s="142" t="s">
        <v>150</v>
      </c>
      <c r="E253" s="143" t="s">
        <v>1</v>
      </c>
      <c r="F253" s="144" t="s">
        <v>173</v>
      </c>
      <c r="H253" s="145">
        <v>29.08</v>
      </c>
      <c r="I253" s="146"/>
      <c r="L253" s="141"/>
      <c r="M253" s="147"/>
      <c r="T253" s="148"/>
      <c r="AT253" s="143" t="s">
        <v>150</v>
      </c>
      <c r="AU253" s="143" t="s">
        <v>86</v>
      </c>
      <c r="AV253" s="12" t="s">
        <v>86</v>
      </c>
      <c r="AW253" s="12" t="s">
        <v>32</v>
      </c>
      <c r="AX253" s="12" t="s">
        <v>76</v>
      </c>
      <c r="AY253" s="143" t="s">
        <v>137</v>
      </c>
    </row>
    <row r="254" spans="2:65" s="13" customFormat="1">
      <c r="B254" s="149"/>
      <c r="D254" s="142" t="s">
        <v>150</v>
      </c>
      <c r="E254" s="150" t="s">
        <v>1</v>
      </c>
      <c r="F254" s="151" t="s">
        <v>174</v>
      </c>
      <c r="H254" s="150" t="s">
        <v>1</v>
      </c>
      <c r="I254" s="152"/>
      <c r="L254" s="149"/>
      <c r="M254" s="153"/>
      <c r="T254" s="154"/>
      <c r="AT254" s="150" t="s">
        <v>150</v>
      </c>
      <c r="AU254" s="150" t="s">
        <v>86</v>
      </c>
      <c r="AV254" s="13" t="s">
        <v>84</v>
      </c>
      <c r="AW254" s="13" t="s">
        <v>32</v>
      </c>
      <c r="AX254" s="13" t="s">
        <v>76</v>
      </c>
      <c r="AY254" s="150" t="s">
        <v>137</v>
      </c>
    </row>
    <row r="255" spans="2:65" s="12" customFormat="1">
      <c r="B255" s="141"/>
      <c r="D255" s="142" t="s">
        <v>150</v>
      </c>
      <c r="E255" s="143" t="s">
        <v>1</v>
      </c>
      <c r="F255" s="144" t="s">
        <v>175</v>
      </c>
      <c r="H255" s="145">
        <v>32.524000000000001</v>
      </c>
      <c r="I255" s="146"/>
      <c r="L255" s="141"/>
      <c r="M255" s="147"/>
      <c r="T255" s="148"/>
      <c r="AT255" s="143" t="s">
        <v>150</v>
      </c>
      <c r="AU255" s="143" t="s">
        <v>86</v>
      </c>
      <c r="AV255" s="12" t="s">
        <v>86</v>
      </c>
      <c r="AW255" s="12" t="s">
        <v>32</v>
      </c>
      <c r="AX255" s="12" t="s">
        <v>76</v>
      </c>
      <c r="AY255" s="143" t="s">
        <v>137</v>
      </c>
    </row>
    <row r="256" spans="2:65" s="13" customFormat="1">
      <c r="B256" s="149"/>
      <c r="D256" s="142" t="s">
        <v>150</v>
      </c>
      <c r="E256" s="150" t="s">
        <v>1</v>
      </c>
      <c r="F256" s="151" t="s">
        <v>176</v>
      </c>
      <c r="H256" s="150" t="s">
        <v>1</v>
      </c>
      <c r="I256" s="152"/>
      <c r="L256" s="149"/>
      <c r="M256" s="153"/>
      <c r="T256" s="154"/>
      <c r="AT256" s="150" t="s">
        <v>150</v>
      </c>
      <c r="AU256" s="150" t="s">
        <v>86</v>
      </c>
      <c r="AV256" s="13" t="s">
        <v>84</v>
      </c>
      <c r="AW256" s="13" t="s">
        <v>32</v>
      </c>
      <c r="AX256" s="13" t="s">
        <v>76</v>
      </c>
      <c r="AY256" s="150" t="s">
        <v>137</v>
      </c>
    </row>
    <row r="257" spans="2:65" s="12" customFormat="1">
      <c r="B257" s="141"/>
      <c r="D257" s="142" t="s">
        <v>150</v>
      </c>
      <c r="E257" s="143" t="s">
        <v>1</v>
      </c>
      <c r="F257" s="144" t="s">
        <v>177</v>
      </c>
      <c r="H257" s="145">
        <v>22.187000000000001</v>
      </c>
      <c r="I257" s="146"/>
      <c r="L257" s="141"/>
      <c r="M257" s="147"/>
      <c r="T257" s="148"/>
      <c r="AT257" s="143" t="s">
        <v>150</v>
      </c>
      <c r="AU257" s="143" t="s">
        <v>86</v>
      </c>
      <c r="AV257" s="12" t="s">
        <v>86</v>
      </c>
      <c r="AW257" s="12" t="s">
        <v>32</v>
      </c>
      <c r="AX257" s="12" t="s">
        <v>76</v>
      </c>
      <c r="AY257" s="143" t="s">
        <v>137</v>
      </c>
    </row>
    <row r="258" spans="2:65" s="14" customFormat="1">
      <c r="B258" s="165"/>
      <c r="D258" s="142" t="s">
        <v>150</v>
      </c>
      <c r="E258" s="166" t="s">
        <v>1</v>
      </c>
      <c r="F258" s="167" t="s">
        <v>178</v>
      </c>
      <c r="H258" s="168">
        <v>83.790999999999997</v>
      </c>
      <c r="I258" s="169"/>
      <c r="L258" s="165"/>
      <c r="M258" s="170"/>
      <c r="T258" s="171"/>
      <c r="AT258" s="166" t="s">
        <v>150</v>
      </c>
      <c r="AU258" s="166" t="s">
        <v>86</v>
      </c>
      <c r="AV258" s="14" t="s">
        <v>145</v>
      </c>
      <c r="AW258" s="14" t="s">
        <v>32</v>
      </c>
      <c r="AX258" s="14" t="s">
        <v>84</v>
      </c>
      <c r="AY258" s="166" t="s">
        <v>137</v>
      </c>
    </row>
    <row r="259" spans="2:65" s="1" customFormat="1" ht="24.2" customHeight="1">
      <c r="B259" s="32"/>
      <c r="C259" s="128" t="s">
        <v>275</v>
      </c>
      <c r="D259" s="128" t="s">
        <v>140</v>
      </c>
      <c r="E259" s="129" t="s">
        <v>276</v>
      </c>
      <c r="F259" s="130" t="s">
        <v>277</v>
      </c>
      <c r="G259" s="131" t="s">
        <v>143</v>
      </c>
      <c r="H259" s="132">
        <v>867.70899999999995</v>
      </c>
      <c r="I259" s="133"/>
      <c r="J259" s="134">
        <f>ROUND(I259*H259,2)</f>
        <v>0</v>
      </c>
      <c r="K259" s="130" t="s">
        <v>144</v>
      </c>
      <c r="L259" s="32"/>
      <c r="M259" s="135" t="s">
        <v>1</v>
      </c>
      <c r="N259" s="136" t="s">
        <v>41</v>
      </c>
      <c r="P259" s="137">
        <f>O259*H259</f>
        <v>0</v>
      </c>
      <c r="Q259" s="137">
        <v>2.8500000000000001E-3</v>
      </c>
      <c r="R259" s="137">
        <f>Q259*H259</f>
        <v>2.4729706499999997</v>
      </c>
      <c r="S259" s="137">
        <v>0</v>
      </c>
      <c r="T259" s="138">
        <f>S259*H259</f>
        <v>0</v>
      </c>
      <c r="AR259" s="139" t="s">
        <v>145</v>
      </c>
      <c r="AT259" s="139" t="s">
        <v>140</v>
      </c>
      <c r="AU259" s="139" t="s">
        <v>86</v>
      </c>
      <c r="AY259" s="17" t="s">
        <v>137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7" t="s">
        <v>84</v>
      </c>
      <c r="BK259" s="140">
        <f>ROUND(I259*H259,2)</f>
        <v>0</v>
      </c>
      <c r="BL259" s="17" t="s">
        <v>145</v>
      </c>
      <c r="BM259" s="139" t="s">
        <v>278</v>
      </c>
    </row>
    <row r="260" spans="2:65" s="13" customFormat="1">
      <c r="B260" s="149"/>
      <c r="D260" s="142" t="s">
        <v>150</v>
      </c>
      <c r="E260" s="150" t="s">
        <v>1</v>
      </c>
      <c r="F260" s="151" t="s">
        <v>156</v>
      </c>
      <c r="H260" s="150" t="s">
        <v>1</v>
      </c>
      <c r="I260" s="152"/>
      <c r="L260" s="149"/>
      <c r="M260" s="153"/>
      <c r="T260" s="154"/>
      <c r="AT260" s="150" t="s">
        <v>150</v>
      </c>
      <c r="AU260" s="150" t="s">
        <v>86</v>
      </c>
      <c r="AV260" s="13" t="s">
        <v>84</v>
      </c>
      <c r="AW260" s="13" t="s">
        <v>32</v>
      </c>
      <c r="AX260" s="13" t="s">
        <v>76</v>
      </c>
      <c r="AY260" s="150" t="s">
        <v>137</v>
      </c>
    </row>
    <row r="261" spans="2:65" s="12" customFormat="1">
      <c r="B261" s="141"/>
      <c r="D261" s="142" t="s">
        <v>150</v>
      </c>
      <c r="E261" s="143" t="s">
        <v>1</v>
      </c>
      <c r="F261" s="144" t="s">
        <v>157</v>
      </c>
      <c r="H261" s="145">
        <v>39.115000000000002</v>
      </c>
      <c r="I261" s="146"/>
      <c r="L261" s="141"/>
      <c r="M261" s="147"/>
      <c r="T261" s="148"/>
      <c r="AT261" s="143" t="s">
        <v>150</v>
      </c>
      <c r="AU261" s="143" t="s">
        <v>86</v>
      </c>
      <c r="AV261" s="12" t="s">
        <v>86</v>
      </c>
      <c r="AW261" s="12" t="s">
        <v>32</v>
      </c>
      <c r="AX261" s="12" t="s">
        <v>76</v>
      </c>
      <c r="AY261" s="143" t="s">
        <v>137</v>
      </c>
    </row>
    <row r="262" spans="2:65" s="15" customFormat="1">
      <c r="B262" s="172"/>
      <c r="D262" s="142" t="s">
        <v>150</v>
      </c>
      <c r="E262" s="173" t="s">
        <v>1</v>
      </c>
      <c r="F262" s="174" t="s">
        <v>183</v>
      </c>
      <c r="H262" s="175">
        <v>39.115000000000002</v>
      </c>
      <c r="I262" s="176"/>
      <c r="L262" s="172"/>
      <c r="M262" s="177"/>
      <c r="T262" s="178"/>
      <c r="AT262" s="173" t="s">
        <v>150</v>
      </c>
      <c r="AU262" s="173" t="s">
        <v>86</v>
      </c>
      <c r="AV262" s="15" t="s">
        <v>152</v>
      </c>
      <c r="AW262" s="15" t="s">
        <v>32</v>
      </c>
      <c r="AX262" s="15" t="s">
        <v>76</v>
      </c>
      <c r="AY262" s="173" t="s">
        <v>137</v>
      </c>
    </row>
    <row r="263" spans="2:65" s="13" customFormat="1">
      <c r="B263" s="149"/>
      <c r="D263" s="142" t="s">
        <v>150</v>
      </c>
      <c r="E263" s="150" t="s">
        <v>1</v>
      </c>
      <c r="F263" s="151" t="s">
        <v>184</v>
      </c>
      <c r="H263" s="150" t="s">
        <v>1</v>
      </c>
      <c r="I263" s="152"/>
      <c r="L263" s="149"/>
      <c r="M263" s="153"/>
      <c r="T263" s="154"/>
      <c r="AT263" s="150" t="s">
        <v>150</v>
      </c>
      <c r="AU263" s="150" t="s">
        <v>86</v>
      </c>
      <c r="AV263" s="13" t="s">
        <v>84</v>
      </c>
      <c r="AW263" s="13" t="s">
        <v>32</v>
      </c>
      <c r="AX263" s="13" t="s">
        <v>76</v>
      </c>
      <c r="AY263" s="150" t="s">
        <v>137</v>
      </c>
    </row>
    <row r="264" spans="2:65" s="12" customFormat="1">
      <c r="B264" s="141"/>
      <c r="D264" s="142" t="s">
        <v>150</v>
      </c>
      <c r="E264" s="143" t="s">
        <v>1</v>
      </c>
      <c r="F264" s="144" t="s">
        <v>185</v>
      </c>
      <c r="H264" s="145">
        <v>18.899999999999999</v>
      </c>
      <c r="I264" s="146"/>
      <c r="L264" s="141"/>
      <c r="M264" s="147"/>
      <c r="T264" s="148"/>
      <c r="AT264" s="143" t="s">
        <v>150</v>
      </c>
      <c r="AU264" s="143" t="s">
        <v>86</v>
      </c>
      <c r="AV264" s="12" t="s">
        <v>86</v>
      </c>
      <c r="AW264" s="12" t="s">
        <v>32</v>
      </c>
      <c r="AX264" s="12" t="s">
        <v>76</v>
      </c>
      <c r="AY264" s="143" t="s">
        <v>137</v>
      </c>
    </row>
    <row r="265" spans="2:65" s="12" customFormat="1">
      <c r="B265" s="141"/>
      <c r="D265" s="142" t="s">
        <v>150</v>
      </c>
      <c r="E265" s="143" t="s">
        <v>1</v>
      </c>
      <c r="F265" s="144" t="s">
        <v>186</v>
      </c>
      <c r="H265" s="145">
        <v>31.373999999999999</v>
      </c>
      <c r="I265" s="146"/>
      <c r="L265" s="141"/>
      <c r="M265" s="147"/>
      <c r="T265" s="148"/>
      <c r="AT265" s="143" t="s">
        <v>150</v>
      </c>
      <c r="AU265" s="143" t="s">
        <v>86</v>
      </c>
      <c r="AV265" s="12" t="s">
        <v>86</v>
      </c>
      <c r="AW265" s="12" t="s">
        <v>32</v>
      </c>
      <c r="AX265" s="12" t="s">
        <v>76</v>
      </c>
      <c r="AY265" s="143" t="s">
        <v>137</v>
      </c>
    </row>
    <row r="266" spans="2:65" s="12" customFormat="1">
      <c r="B266" s="141"/>
      <c r="D266" s="142" t="s">
        <v>150</v>
      </c>
      <c r="E266" s="143" t="s">
        <v>1</v>
      </c>
      <c r="F266" s="144" t="s">
        <v>187</v>
      </c>
      <c r="H266" s="145">
        <v>11.067</v>
      </c>
      <c r="I266" s="146"/>
      <c r="L266" s="141"/>
      <c r="M266" s="147"/>
      <c r="T266" s="148"/>
      <c r="AT266" s="143" t="s">
        <v>150</v>
      </c>
      <c r="AU266" s="143" t="s">
        <v>86</v>
      </c>
      <c r="AV266" s="12" t="s">
        <v>86</v>
      </c>
      <c r="AW266" s="12" t="s">
        <v>32</v>
      </c>
      <c r="AX266" s="12" t="s">
        <v>76</v>
      </c>
      <c r="AY266" s="143" t="s">
        <v>137</v>
      </c>
    </row>
    <row r="267" spans="2:65" s="12" customFormat="1">
      <c r="B267" s="141"/>
      <c r="D267" s="142" t="s">
        <v>150</v>
      </c>
      <c r="E267" s="143" t="s">
        <v>1</v>
      </c>
      <c r="F267" s="144" t="s">
        <v>188</v>
      </c>
      <c r="H267" s="145">
        <v>19.305</v>
      </c>
      <c r="I267" s="146"/>
      <c r="L267" s="141"/>
      <c r="M267" s="147"/>
      <c r="T267" s="148"/>
      <c r="AT267" s="143" t="s">
        <v>150</v>
      </c>
      <c r="AU267" s="143" t="s">
        <v>86</v>
      </c>
      <c r="AV267" s="12" t="s">
        <v>86</v>
      </c>
      <c r="AW267" s="12" t="s">
        <v>32</v>
      </c>
      <c r="AX267" s="12" t="s">
        <v>76</v>
      </c>
      <c r="AY267" s="143" t="s">
        <v>137</v>
      </c>
    </row>
    <row r="268" spans="2:65" s="12" customFormat="1">
      <c r="B268" s="141"/>
      <c r="D268" s="142" t="s">
        <v>150</v>
      </c>
      <c r="E268" s="143" t="s">
        <v>1</v>
      </c>
      <c r="F268" s="144" t="s">
        <v>189</v>
      </c>
      <c r="H268" s="145">
        <v>6.93</v>
      </c>
      <c r="I268" s="146"/>
      <c r="L268" s="141"/>
      <c r="M268" s="147"/>
      <c r="T268" s="148"/>
      <c r="AT268" s="143" t="s">
        <v>150</v>
      </c>
      <c r="AU268" s="143" t="s">
        <v>86</v>
      </c>
      <c r="AV268" s="12" t="s">
        <v>86</v>
      </c>
      <c r="AW268" s="12" t="s">
        <v>32</v>
      </c>
      <c r="AX268" s="12" t="s">
        <v>76</v>
      </c>
      <c r="AY268" s="143" t="s">
        <v>137</v>
      </c>
    </row>
    <row r="269" spans="2:65" s="15" customFormat="1">
      <c r="B269" s="172"/>
      <c r="D269" s="142" t="s">
        <v>150</v>
      </c>
      <c r="E269" s="173" t="s">
        <v>1</v>
      </c>
      <c r="F269" s="174" t="s">
        <v>183</v>
      </c>
      <c r="H269" s="175">
        <v>87.575999999999993</v>
      </c>
      <c r="I269" s="176"/>
      <c r="L269" s="172"/>
      <c r="M269" s="177"/>
      <c r="T269" s="178"/>
      <c r="AT269" s="173" t="s">
        <v>150</v>
      </c>
      <c r="AU269" s="173" t="s">
        <v>86</v>
      </c>
      <c r="AV269" s="15" t="s">
        <v>152</v>
      </c>
      <c r="AW269" s="15" t="s">
        <v>32</v>
      </c>
      <c r="AX269" s="15" t="s">
        <v>76</v>
      </c>
      <c r="AY269" s="173" t="s">
        <v>137</v>
      </c>
    </row>
    <row r="270" spans="2:65" s="13" customFormat="1">
      <c r="B270" s="149"/>
      <c r="D270" s="142" t="s">
        <v>150</v>
      </c>
      <c r="E270" s="150" t="s">
        <v>1</v>
      </c>
      <c r="F270" s="151" t="s">
        <v>172</v>
      </c>
      <c r="H270" s="150" t="s">
        <v>1</v>
      </c>
      <c r="I270" s="152"/>
      <c r="L270" s="149"/>
      <c r="M270" s="153"/>
      <c r="T270" s="154"/>
      <c r="AT270" s="150" t="s">
        <v>150</v>
      </c>
      <c r="AU270" s="150" t="s">
        <v>86</v>
      </c>
      <c r="AV270" s="13" t="s">
        <v>84</v>
      </c>
      <c r="AW270" s="13" t="s">
        <v>32</v>
      </c>
      <c r="AX270" s="13" t="s">
        <v>76</v>
      </c>
      <c r="AY270" s="150" t="s">
        <v>137</v>
      </c>
    </row>
    <row r="271" spans="2:65" s="12" customFormat="1">
      <c r="B271" s="141"/>
      <c r="D271" s="142" t="s">
        <v>150</v>
      </c>
      <c r="E271" s="143" t="s">
        <v>1</v>
      </c>
      <c r="F271" s="144" t="s">
        <v>190</v>
      </c>
      <c r="H271" s="145">
        <v>309.24900000000002</v>
      </c>
      <c r="I271" s="146"/>
      <c r="L271" s="141"/>
      <c r="M271" s="147"/>
      <c r="T271" s="148"/>
      <c r="AT271" s="143" t="s">
        <v>150</v>
      </c>
      <c r="AU271" s="143" t="s">
        <v>86</v>
      </c>
      <c r="AV271" s="12" t="s">
        <v>86</v>
      </c>
      <c r="AW271" s="12" t="s">
        <v>32</v>
      </c>
      <c r="AX271" s="12" t="s">
        <v>76</v>
      </c>
      <c r="AY271" s="143" t="s">
        <v>137</v>
      </c>
    </row>
    <row r="272" spans="2:65" s="12" customFormat="1" ht="22.5">
      <c r="B272" s="141"/>
      <c r="D272" s="142" t="s">
        <v>150</v>
      </c>
      <c r="E272" s="143" t="s">
        <v>1</v>
      </c>
      <c r="F272" s="144" t="s">
        <v>191</v>
      </c>
      <c r="H272" s="145">
        <v>-64.373999999999995</v>
      </c>
      <c r="I272" s="146"/>
      <c r="L272" s="141"/>
      <c r="M272" s="147"/>
      <c r="T272" s="148"/>
      <c r="AT272" s="143" t="s">
        <v>150</v>
      </c>
      <c r="AU272" s="143" t="s">
        <v>86</v>
      </c>
      <c r="AV272" s="12" t="s">
        <v>86</v>
      </c>
      <c r="AW272" s="12" t="s">
        <v>32</v>
      </c>
      <c r="AX272" s="12" t="s">
        <v>76</v>
      </c>
      <c r="AY272" s="143" t="s">
        <v>137</v>
      </c>
    </row>
    <row r="273" spans="2:65" s="13" customFormat="1">
      <c r="B273" s="149"/>
      <c r="D273" s="142" t="s">
        <v>150</v>
      </c>
      <c r="E273" s="150" t="s">
        <v>1</v>
      </c>
      <c r="F273" s="151" t="s">
        <v>174</v>
      </c>
      <c r="H273" s="150" t="s">
        <v>1</v>
      </c>
      <c r="I273" s="152"/>
      <c r="L273" s="149"/>
      <c r="M273" s="153"/>
      <c r="T273" s="154"/>
      <c r="AT273" s="150" t="s">
        <v>150</v>
      </c>
      <c r="AU273" s="150" t="s">
        <v>86</v>
      </c>
      <c r="AV273" s="13" t="s">
        <v>84</v>
      </c>
      <c r="AW273" s="13" t="s">
        <v>32</v>
      </c>
      <c r="AX273" s="13" t="s">
        <v>76</v>
      </c>
      <c r="AY273" s="150" t="s">
        <v>137</v>
      </c>
    </row>
    <row r="274" spans="2:65" s="12" customFormat="1">
      <c r="B274" s="141"/>
      <c r="D274" s="142" t="s">
        <v>150</v>
      </c>
      <c r="E274" s="143" t="s">
        <v>1</v>
      </c>
      <c r="F274" s="144" t="s">
        <v>192</v>
      </c>
      <c r="H274" s="145">
        <v>262.06200000000001</v>
      </c>
      <c r="I274" s="146"/>
      <c r="L274" s="141"/>
      <c r="M274" s="147"/>
      <c r="T274" s="148"/>
      <c r="AT274" s="143" t="s">
        <v>150</v>
      </c>
      <c r="AU274" s="143" t="s">
        <v>86</v>
      </c>
      <c r="AV274" s="12" t="s">
        <v>86</v>
      </c>
      <c r="AW274" s="12" t="s">
        <v>32</v>
      </c>
      <c r="AX274" s="12" t="s">
        <v>76</v>
      </c>
      <c r="AY274" s="143" t="s">
        <v>137</v>
      </c>
    </row>
    <row r="275" spans="2:65" s="12" customFormat="1">
      <c r="B275" s="141"/>
      <c r="D275" s="142" t="s">
        <v>150</v>
      </c>
      <c r="E275" s="143" t="s">
        <v>1</v>
      </c>
      <c r="F275" s="144" t="s">
        <v>193</v>
      </c>
      <c r="H275" s="145">
        <v>-44.343000000000004</v>
      </c>
      <c r="I275" s="146"/>
      <c r="L275" s="141"/>
      <c r="M275" s="147"/>
      <c r="T275" s="148"/>
      <c r="AT275" s="143" t="s">
        <v>150</v>
      </c>
      <c r="AU275" s="143" t="s">
        <v>86</v>
      </c>
      <c r="AV275" s="12" t="s">
        <v>86</v>
      </c>
      <c r="AW275" s="12" t="s">
        <v>32</v>
      </c>
      <c r="AX275" s="12" t="s">
        <v>76</v>
      </c>
      <c r="AY275" s="143" t="s">
        <v>137</v>
      </c>
    </row>
    <row r="276" spans="2:65" s="13" customFormat="1">
      <c r="B276" s="149"/>
      <c r="D276" s="142" t="s">
        <v>150</v>
      </c>
      <c r="E276" s="150" t="s">
        <v>1</v>
      </c>
      <c r="F276" s="151" t="s">
        <v>176</v>
      </c>
      <c r="H276" s="150" t="s">
        <v>1</v>
      </c>
      <c r="I276" s="152"/>
      <c r="L276" s="149"/>
      <c r="M276" s="153"/>
      <c r="T276" s="154"/>
      <c r="AT276" s="150" t="s">
        <v>150</v>
      </c>
      <c r="AU276" s="150" t="s">
        <v>86</v>
      </c>
      <c r="AV276" s="13" t="s">
        <v>84</v>
      </c>
      <c r="AW276" s="13" t="s">
        <v>32</v>
      </c>
      <c r="AX276" s="13" t="s">
        <v>76</v>
      </c>
      <c r="AY276" s="150" t="s">
        <v>137</v>
      </c>
    </row>
    <row r="277" spans="2:65" s="12" customFormat="1">
      <c r="B277" s="141"/>
      <c r="D277" s="142" t="s">
        <v>150</v>
      </c>
      <c r="E277" s="143" t="s">
        <v>1</v>
      </c>
      <c r="F277" s="144" t="s">
        <v>194</v>
      </c>
      <c r="H277" s="145">
        <v>287.79599999999999</v>
      </c>
      <c r="I277" s="146"/>
      <c r="L277" s="141"/>
      <c r="M277" s="147"/>
      <c r="T277" s="148"/>
      <c r="AT277" s="143" t="s">
        <v>150</v>
      </c>
      <c r="AU277" s="143" t="s">
        <v>86</v>
      </c>
      <c r="AV277" s="12" t="s">
        <v>86</v>
      </c>
      <c r="AW277" s="12" t="s">
        <v>32</v>
      </c>
      <c r="AX277" s="12" t="s">
        <v>76</v>
      </c>
      <c r="AY277" s="143" t="s">
        <v>137</v>
      </c>
    </row>
    <row r="278" spans="2:65" s="12" customFormat="1" ht="22.5">
      <c r="B278" s="141"/>
      <c r="D278" s="142" t="s">
        <v>150</v>
      </c>
      <c r="E278" s="143" t="s">
        <v>1</v>
      </c>
      <c r="F278" s="144" t="s">
        <v>195</v>
      </c>
      <c r="H278" s="145">
        <v>-59.127000000000002</v>
      </c>
      <c r="I278" s="146"/>
      <c r="L278" s="141"/>
      <c r="M278" s="147"/>
      <c r="T278" s="148"/>
      <c r="AT278" s="143" t="s">
        <v>150</v>
      </c>
      <c r="AU278" s="143" t="s">
        <v>86</v>
      </c>
      <c r="AV278" s="12" t="s">
        <v>86</v>
      </c>
      <c r="AW278" s="12" t="s">
        <v>32</v>
      </c>
      <c r="AX278" s="12" t="s">
        <v>76</v>
      </c>
      <c r="AY278" s="143" t="s">
        <v>137</v>
      </c>
    </row>
    <row r="279" spans="2:65" s="15" customFormat="1">
      <c r="B279" s="172"/>
      <c r="D279" s="142" t="s">
        <v>150</v>
      </c>
      <c r="E279" s="173" t="s">
        <v>1</v>
      </c>
      <c r="F279" s="174" t="s">
        <v>183</v>
      </c>
      <c r="H279" s="175">
        <v>691.26300000000003</v>
      </c>
      <c r="I279" s="176"/>
      <c r="L279" s="172"/>
      <c r="M279" s="177"/>
      <c r="T279" s="178"/>
      <c r="AT279" s="173" t="s">
        <v>150</v>
      </c>
      <c r="AU279" s="173" t="s">
        <v>86</v>
      </c>
      <c r="AV279" s="15" t="s">
        <v>152</v>
      </c>
      <c r="AW279" s="15" t="s">
        <v>32</v>
      </c>
      <c r="AX279" s="15" t="s">
        <v>76</v>
      </c>
      <c r="AY279" s="173" t="s">
        <v>137</v>
      </c>
    </row>
    <row r="280" spans="2:65" s="13" customFormat="1">
      <c r="B280" s="149"/>
      <c r="D280" s="142" t="s">
        <v>150</v>
      </c>
      <c r="E280" s="150" t="s">
        <v>1</v>
      </c>
      <c r="F280" s="151" t="s">
        <v>196</v>
      </c>
      <c r="H280" s="150" t="s">
        <v>1</v>
      </c>
      <c r="I280" s="152"/>
      <c r="L280" s="149"/>
      <c r="M280" s="153"/>
      <c r="T280" s="154"/>
      <c r="AT280" s="150" t="s">
        <v>150</v>
      </c>
      <c r="AU280" s="150" t="s">
        <v>86</v>
      </c>
      <c r="AV280" s="13" t="s">
        <v>84</v>
      </c>
      <c r="AW280" s="13" t="s">
        <v>32</v>
      </c>
      <c r="AX280" s="13" t="s">
        <v>76</v>
      </c>
      <c r="AY280" s="150" t="s">
        <v>137</v>
      </c>
    </row>
    <row r="281" spans="2:65" s="12" customFormat="1">
      <c r="B281" s="141"/>
      <c r="D281" s="142" t="s">
        <v>150</v>
      </c>
      <c r="E281" s="143" t="s">
        <v>1</v>
      </c>
      <c r="F281" s="144" t="s">
        <v>197</v>
      </c>
      <c r="H281" s="145">
        <v>49.755000000000003</v>
      </c>
      <c r="I281" s="146"/>
      <c r="L281" s="141"/>
      <c r="M281" s="147"/>
      <c r="T281" s="148"/>
      <c r="AT281" s="143" t="s">
        <v>150</v>
      </c>
      <c r="AU281" s="143" t="s">
        <v>86</v>
      </c>
      <c r="AV281" s="12" t="s">
        <v>86</v>
      </c>
      <c r="AW281" s="12" t="s">
        <v>32</v>
      </c>
      <c r="AX281" s="12" t="s">
        <v>76</v>
      </c>
      <c r="AY281" s="143" t="s">
        <v>137</v>
      </c>
    </row>
    <row r="282" spans="2:65" s="15" customFormat="1">
      <c r="B282" s="172"/>
      <c r="D282" s="142" t="s">
        <v>150</v>
      </c>
      <c r="E282" s="173" t="s">
        <v>1</v>
      </c>
      <c r="F282" s="174" t="s">
        <v>183</v>
      </c>
      <c r="H282" s="175">
        <v>49.755000000000003</v>
      </c>
      <c r="I282" s="176"/>
      <c r="L282" s="172"/>
      <c r="M282" s="177"/>
      <c r="T282" s="178"/>
      <c r="AT282" s="173" t="s">
        <v>150</v>
      </c>
      <c r="AU282" s="173" t="s">
        <v>86</v>
      </c>
      <c r="AV282" s="15" t="s">
        <v>152</v>
      </c>
      <c r="AW282" s="15" t="s">
        <v>32</v>
      </c>
      <c r="AX282" s="15" t="s">
        <v>76</v>
      </c>
      <c r="AY282" s="173" t="s">
        <v>137</v>
      </c>
    </row>
    <row r="283" spans="2:65" s="14" customFormat="1">
      <c r="B283" s="165"/>
      <c r="D283" s="142" t="s">
        <v>150</v>
      </c>
      <c r="E283" s="166" t="s">
        <v>1</v>
      </c>
      <c r="F283" s="167" t="s">
        <v>178</v>
      </c>
      <c r="H283" s="168">
        <v>867.70900000000017</v>
      </c>
      <c r="I283" s="169"/>
      <c r="L283" s="165"/>
      <c r="M283" s="170"/>
      <c r="T283" s="171"/>
      <c r="AT283" s="166" t="s">
        <v>150</v>
      </c>
      <c r="AU283" s="166" t="s">
        <v>86</v>
      </c>
      <c r="AV283" s="14" t="s">
        <v>145</v>
      </c>
      <c r="AW283" s="14" t="s">
        <v>32</v>
      </c>
      <c r="AX283" s="14" t="s">
        <v>84</v>
      </c>
      <c r="AY283" s="166" t="s">
        <v>137</v>
      </c>
    </row>
    <row r="284" spans="2:65" s="1" customFormat="1" ht="37.9" customHeight="1">
      <c r="B284" s="32"/>
      <c r="C284" s="128" t="s">
        <v>279</v>
      </c>
      <c r="D284" s="128" t="s">
        <v>140</v>
      </c>
      <c r="E284" s="129" t="s">
        <v>280</v>
      </c>
      <c r="F284" s="130" t="s">
        <v>281</v>
      </c>
      <c r="G284" s="131" t="s">
        <v>143</v>
      </c>
      <c r="H284" s="132">
        <v>95.25</v>
      </c>
      <c r="I284" s="133"/>
      <c r="J284" s="134">
        <f>ROUND(I284*H284,2)</f>
        <v>0</v>
      </c>
      <c r="K284" s="130" t="s">
        <v>144</v>
      </c>
      <c r="L284" s="32"/>
      <c r="M284" s="135" t="s">
        <v>1</v>
      </c>
      <c r="N284" s="136" t="s">
        <v>41</v>
      </c>
      <c r="P284" s="137">
        <f>O284*H284</f>
        <v>0</v>
      </c>
      <c r="Q284" s="137">
        <v>0</v>
      </c>
      <c r="R284" s="137">
        <f>Q284*H284</f>
        <v>0</v>
      </c>
      <c r="S284" s="137">
        <v>0</v>
      </c>
      <c r="T284" s="138">
        <f>S284*H284</f>
        <v>0</v>
      </c>
      <c r="AR284" s="139" t="s">
        <v>145</v>
      </c>
      <c r="AT284" s="139" t="s">
        <v>140</v>
      </c>
      <c r="AU284" s="139" t="s">
        <v>86</v>
      </c>
      <c r="AY284" s="17" t="s">
        <v>137</v>
      </c>
      <c r="BE284" s="140">
        <f>IF(N284="základní",J284,0)</f>
        <v>0</v>
      </c>
      <c r="BF284" s="140">
        <f>IF(N284="snížená",J284,0)</f>
        <v>0</v>
      </c>
      <c r="BG284" s="140">
        <f>IF(N284="zákl. přenesená",J284,0)</f>
        <v>0</v>
      </c>
      <c r="BH284" s="140">
        <f>IF(N284="sníž. přenesená",J284,0)</f>
        <v>0</v>
      </c>
      <c r="BI284" s="140">
        <f>IF(N284="nulová",J284,0)</f>
        <v>0</v>
      </c>
      <c r="BJ284" s="17" t="s">
        <v>84</v>
      </c>
      <c r="BK284" s="140">
        <f>ROUND(I284*H284,2)</f>
        <v>0</v>
      </c>
      <c r="BL284" s="17" t="s">
        <v>145</v>
      </c>
      <c r="BM284" s="139" t="s">
        <v>282</v>
      </c>
    </row>
    <row r="285" spans="2:65" s="12" customFormat="1">
      <c r="B285" s="141"/>
      <c r="D285" s="142" t="s">
        <v>150</v>
      </c>
      <c r="E285" s="143" t="s">
        <v>1</v>
      </c>
      <c r="F285" s="144" t="s">
        <v>283</v>
      </c>
      <c r="H285" s="145">
        <v>95.25</v>
      </c>
      <c r="I285" s="146"/>
      <c r="L285" s="141"/>
      <c r="M285" s="147"/>
      <c r="T285" s="148"/>
      <c r="AT285" s="143" t="s">
        <v>150</v>
      </c>
      <c r="AU285" s="143" t="s">
        <v>86</v>
      </c>
      <c r="AV285" s="12" t="s">
        <v>86</v>
      </c>
      <c r="AW285" s="12" t="s">
        <v>32</v>
      </c>
      <c r="AX285" s="12" t="s">
        <v>84</v>
      </c>
      <c r="AY285" s="143" t="s">
        <v>137</v>
      </c>
    </row>
    <row r="286" spans="2:65" s="1" customFormat="1" ht="21.75" customHeight="1">
      <c r="B286" s="32"/>
      <c r="C286" s="128" t="s">
        <v>284</v>
      </c>
      <c r="D286" s="128" t="s">
        <v>140</v>
      </c>
      <c r="E286" s="129" t="s">
        <v>285</v>
      </c>
      <c r="F286" s="130" t="s">
        <v>286</v>
      </c>
      <c r="G286" s="131" t="s">
        <v>143</v>
      </c>
      <c r="H286" s="132">
        <v>167.84399999999999</v>
      </c>
      <c r="I286" s="133"/>
      <c r="J286" s="134">
        <f>ROUND(I286*H286,2)</f>
        <v>0</v>
      </c>
      <c r="K286" s="130" t="s">
        <v>144</v>
      </c>
      <c r="L286" s="32"/>
      <c r="M286" s="135" t="s">
        <v>1</v>
      </c>
      <c r="N286" s="136" t="s">
        <v>41</v>
      </c>
      <c r="P286" s="137">
        <f>O286*H286</f>
        <v>0</v>
      </c>
      <c r="Q286" s="137">
        <v>0</v>
      </c>
      <c r="R286" s="137">
        <f>Q286*H286</f>
        <v>0</v>
      </c>
      <c r="S286" s="137">
        <v>0</v>
      </c>
      <c r="T286" s="138">
        <f>S286*H286</f>
        <v>0</v>
      </c>
      <c r="AR286" s="139" t="s">
        <v>145</v>
      </c>
      <c r="AT286" s="139" t="s">
        <v>140</v>
      </c>
      <c r="AU286" s="139" t="s">
        <v>86</v>
      </c>
      <c r="AY286" s="17" t="s">
        <v>137</v>
      </c>
      <c r="BE286" s="140">
        <f>IF(N286="základní",J286,0)</f>
        <v>0</v>
      </c>
      <c r="BF286" s="140">
        <f>IF(N286="snížená",J286,0)</f>
        <v>0</v>
      </c>
      <c r="BG286" s="140">
        <f>IF(N286="zákl. přenesená",J286,0)</f>
        <v>0</v>
      </c>
      <c r="BH286" s="140">
        <f>IF(N286="sníž. přenesená",J286,0)</f>
        <v>0</v>
      </c>
      <c r="BI286" s="140">
        <f>IF(N286="nulová",J286,0)</f>
        <v>0</v>
      </c>
      <c r="BJ286" s="17" t="s">
        <v>84</v>
      </c>
      <c r="BK286" s="140">
        <f>ROUND(I286*H286,2)</f>
        <v>0</v>
      </c>
      <c r="BL286" s="17" t="s">
        <v>145</v>
      </c>
      <c r="BM286" s="139" t="s">
        <v>287</v>
      </c>
    </row>
    <row r="287" spans="2:65" s="12" customFormat="1" ht="33.75">
      <c r="B287" s="141"/>
      <c r="D287" s="142" t="s">
        <v>150</v>
      </c>
      <c r="E287" s="143" t="s">
        <v>1</v>
      </c>
      <c r="F287" s="144" t="s">
        <v>288</v>
      </c>
      <c r="H287" s="145">
        <v>64.373999999999995</v>
      </c>
      <c r="I287" s="146"/>
      <c r="L287" s="141"/>
      <c r="M287" s="147"/>
      <c r="T287" s="148"/>
      <c r="AT287" s="143" t="s">
        <v>150</v>
      </c>
      <c r="AU287" s="143" t="s">
        <v>86</v>
      </c>
      <c r="AV287" s="12" t="s">
        <v>86</v>
      </c>
      <c r="AW287" s="12" t="s">
        <v>32</v>
      </c>
      <c r="AX287" s="12" t="s">
        <v>76</v>
      </c>
      <c r="AY287" s="143" t="s">
        <v>137</v>
      </c>
    </row>
    <row r="288" spans="2:65" s="12" customFormat="1">
      <c r="B288" s="141"/>
      <c r="D288" s="142" t="s">
        <v>150</v>
      </c>
      <c r="E288" s="143" t="s">
        <v>1</v>
      </c>
      <c r="F288" s="144" t="s">
        <v>289</v>
      </c>
      <c r="H288" s="145">
        <v>44.343000000000004</v>
      </c>
      <c r="I288" s="146"/>
      <c r="L288" s="141"/>
      <c r="M288" s="147"/>
      <c r="T288" s="148"/>
      <c r="AT288" s="143" t="s">
        <v>150</v>
      </c>
      <c r="AU288" s="143" t="s">
        <v>86</v>
      </c>
      <c r="AV288" s="12" t="s">
        <v>86</v>
      </c>
      <c r="AW288" s="12" t="s">
        <v>32</v>
      </c>
      <c r="AX288" s="12" t="s">
        <v>76</v>
      </c>
      <c r="AY288" s="143" t="s">
        <v>137</v>
      </c>
    </row>
    <row r="289" spans="2:65" s="12" customFormat="1" ht="33.75">
      <c r="B289" s="141"/>
      <c r="D289" s="142" t="s">
        <v>150</v>
      </c>
      <c r="E289" s="143" t="s">
        <v>1</v>
      </c>
      <c r="F289" s="144" t="s">
        <v>290</v>
      </c>
      <c r="H289" s="145">
        <v>59.127000000000002</v>
      </c>
      <c r="I289" s="146"/>
      <c r="L289" s="141"/>
      <c r="M289" s="147"/>
      <c r="T289" s="148"/>
      <c r="AT289" s="143" t="s">
        <v>150</v>
      </c>
      <c r="AU289" s="143" t="s">
        <v>86</v>
      </c>
      <c r="AV289" s="12" t="s">
        <v>86</v>
      </c>
      <c r="AW289" s="12" t="s">
        <v>32</v>
      </c>
      <c r="AX289" s="12" t="s">
        <v>76</v>
      </c>
      <c r="AY289" s="143" t="s">
        <v>137</v>
      </c>
    </row>
    <row r="290" spans="2:65" s="14" customFormat="1">
      <c r="B290" s="165"/>
      <c r="D290" s="142" t="s">
        <v>150</v>
      </c>
      <c r="E290" s="166" t="s">
        <v>1</v>
      </c>
      <c r="F290" s="167" t="s">
        <v>178</v>
      </c>
      <c r="H290" s="168">
        <v>167.84399999999999</v>
      </c>
      <c r="I290" s="169"/>
      <c r="L290" s="165"/>
      <c r="M290" s="170"/>
      <c r="T290" s="171"/>
      <c r="AT290" s="166" t="s">
        <v>150</v>
      </c>
      <c r="AU290" s="166" t="s">
        <v>86</v>
      </c>
      <c r="AV290" s="14" t="s">
        <v>145</v>
      </c>
      <c r="AW290" s="14" t="s">
        <v>32</v>
      </c>
      <c r="AX290" s="14" t="s">
        <v>84</v>
      </c>
      <c r="AY290" s="166" t="s">
        <v>137</v>
      </c>
    </row>
    <row r="291" spans="2:65" s="1" customFormat="1" ht="16.5" customHeight="1">
      <c r="B291" s="32"/>
      <c r="C291" s="128" t="s">
        <v>291</v>
      </c>
      <c r="D291" s="128" t="s">
        <v>140</v>
      </c>
      <c r="E291" s="129" t="s">
        <v>292</v>
      </c>
      <c r="F291" s="130" t="s">
        <v>293</v>
      </c>
      <c r="G291" s="131" t="s">
        <v>143</v>
      </c>
      <c r="H291" s="132">
        <v>951.5</v>
      </c>
      <c r="I291" s="133"/>
      <c r="J291" s="134">
        <f>ROUND(I291*H291,2)</f>
        <v>0</v>
      </c>
      <c r="K291" s="130" t="s">
        <v>144</v>
      </c>
      <c r="L291" s="32"/>
      <c r="M291" s="135" t="s">
        <v>1</v>
      </c>
      <c r="N291" s="136" t="s">
        <v>41</v>
      </c>
      <c r="P291" s="137">
        <f>O291*H291</f>
        <v>0</v>
      </c>
      <c r="Q291" s="137">
        <v>0</v>
      </c>
      <c r="R291" s="137">
        <f>Q291*H291</f>
        <v>0</v>
      </c>
      <c r="S291" s="137">
        <v>0</v>
      </c>
      <c r="T291" s="138">
        <f>S291*H291</f>
        <v>0</v>
      </c>
      <c r="AR291" s="139" t="s">
        <v>145</v>
      </c>
      <c r="AT291" s="139" t="s">
        <v>140</v>
      </c>
      <c r="AU291" s="139" t="s">
        <v>86</v>
      </c>
      <c r="AY291" s="17" t="s">
        <v>137</v>
      </c>
      <c r="BE291" s="140">
        <f>IF(N291="základní",J291,0)</f>
        <v>0</v>
      </c>
      <c r="BF291" s="140">
        <f>IF(N291="snížená",J291,0)</f>
        <v>0</v>
      </c>
      <c r="BG291" s="140">
        <f>IF(N291="zákl. přenesená",J291,0)</f>
        <v>0</v>
      </c>
      <c r="BH291" s="140">
        <f>IF(N291="sníž. přenesená",J291,0)</f>
        <v>0</v>
      </c>
      <c r="BI291" s="140">
        <f>IF(N291="nulová",J291,0)</f>
        <v>0</v>
      </c>
      <c r="BJ291" s="17" t="s">
        <v>84</v>
      </c>
      <c r="BK291" s="140">
        <f>ROUND(I291*H291,2)</f>
        <v>0</v>
      </c>
      <c r="BL291" s="17" t="s">
        <v>145</v>
      </c>
      <c r="BM291" s="139" t="s">
        <v>294</v>
      </c>
    </row>
    <row r="292" spans="2:65" s="12" customFormat="1">
      <c r="B292" s="141"/>
      <c r="D292" s="142" t="s">
        <v>150</v>
      </c>
      <c r="E292" s="143" t="s">
        <v>1</v>
      </c>
      <c r="F292" s="144" t="s">
        <v>151</v>
      </c>
      <c r="H292" s="145">
        <v>951.5</v>
      </c>
      <c r="I292" s="146"/>
      <c r="L292" s="141"/>
      <c r="M292" s="147"/>
      <c r="T292" s="148"/>
      <c r="AT292" s="143" t="s">
        <v>150</v>
      </c>
      <c r="AU292" s="143" t="s">
        <v>86</v>
      </c>
      <c r="AV292" s="12" t="s">
        <v>86</v>
      </c>
      <c r="AW292" s="12" t="s">
        <v>32</v>
      </c>
      <c r="AX292" s="12" t="s">
        <v>84</v>
      </c>
      <c r="AY292" s="143" t="s">
        <v>137</v>
      </c>
    </row>
    <row r="293" spans="2:65" s="1" customFormat="1" ht="33" customHeight="1">
      <c r="B293" s="32"/>
      <c r="C293" s="128" t="s">
        <v>295</v>
      </c>
      <c r="D293" s="128" t="s">
        <v>140</v>
      </c>
      <c r="E293" s="129" t="s">
        <v>296</v>
      </c>
      <c r="F293" s="130" t="s">
        <v>297</v>
      </c>
      <c r="G293" s="131" t="s">
        <v>298</v>
      </c>
      <c r="H293" s="132">
        <v>1.3089999999999999</v>
      </c>
      <c r="I293" s="133"/>
      <c r="J293" s="134">
        <f>ROUND(I293*H293,2)</f>
        <v>0</v>
      </c>
      <c r="K293" s="130" t="s">
        <v>144</v>
      </c>
      <c r="L293" s="32"/>
      <c r="M293" s="135" t="s">
        <v>1</v>
      </c>
      <c r="N293" s="136" t="s">
        <v>41</v>
      </c>
      <c r="P293" s="137">
        <f>O293*H293</f>
        <v>0</v>
      </c>
      <c r="Q293" s="137">
        <v>2.3010199999999998</v>
      </c>
      <c r="R293" s="137">
        <f>Q293*H293</f>
        <v>3.0120351799999998</v>
      </c>
      <c r="S293" s="137">
        <v>0</v>
      </c>
      <c r="T293" s="138">
        <f>S293*H293</f>
        <v>0</v>
      </c>
      <c r="AR293" s="139" t="s">
        <v>145</v>
      </c>
      <c r="AT293" s="139" t="s">
        <v>140</v>
      </c>
      <c r="AU293" s="139" t="s">
        <v>86</v>
      </c>
      <c r="AY293" s="17" t="s">
        <v>137</v>
      </c>
      <c r="BE293" s="140">
        <f>IF(N293="základní",J293,0)</f>
        <v>0</v>
      </c>
      <c r="BF293" s="140">
        <f>IF(N293="snížená",J293,0)</f>
        <v>0</v>
      </c>
      <c r="BG293" s="140">
        <f>IF(N293="zákl. přenesená",J293,0)</f>
        <v>0</v>
      </c>
      <c r="BH293" s="140">
        <f>IF(N293="sníž. přenesená",J293,0)</f>
        <v>0</v>
      </c>
      <c r="BI293" s="140">
        <f>IF(N293="nulová",J293,0)</f>
        <v>0</v>
      </c>
      <c r="BJ293" s="17" t="s">
        <v>84</v>
      </c>
      <c r="BK293" s="140">
        <f>ROUND(I293*H293,2)</f>
        <v>0</v>
      </c>
      <c r="BL293" s="17" t="s">
        <v>145</v>
      </c>
      <c r="BM293" s="139" t="s">
        <v>299</v>
      </c>
    </row>
    <row r="294" spans="2:65" s="13" customFormat="1">
      <c r="B294" s="149"/>
      <c r="D294" s="142" t="s">
        <v>150</v>
      </c>
      <c r="E294" s="150" t="s">
        <v>1</v>
      </c>
      <c r="F294" s="151" t="s">
        <v>300</v>
      </c>
      <c r="H294" s="150" t="s">
        <v>1</v>
      </c>
      <c r="I294" s="152"/>
      <c r="L294" s="149"/>
      <c r="M294" s="153"/>
      <c r="T294" s="154"/>
      <c r="AT294" s="150" t="s">
        <v>150</v>
      </c>
      <c r="AU294" s="150" t="s">
        <v>86</v>
      </c>
      <c r="AV294" s="13" t="s">
        <v>84</v>
      </c>
      <c r="AW294" s="13" t="s">
        <v>32</v>
      </c>
      <c r="AX294" s="13" t="s">
        <v>76</v>
      </c>
      <c r="AY294" s="150" t="s">
        <v>137</v>
      </c>
    </row>
    <row r="295" spans="2:65" s="12" customFormat="1">
      <c r="B295" s="141"/>
      <c r="D295" s="142" t="s">
        <v>150</v>
      </c>
      <c r="E295" s="143" t="s">
        <v>1</v>
      </c>
      <c r="F295" s="144" t="s">
        <v>301</v>
      </c>
      <c r="H295" s="145">
        <v>1.3089999999999999</v>
      </c>
      <c r="I295" s="146"/>
      <c r="L295" s="141"/>
      <c r="M295" s="147"/>
      <c r="T295" s="148"/>
      <c r="AT295" s="143" t="s">
        <v>150</v>
      </c>
      <c r="AU295" s="143" t="s">
        <v>86</v>
      </c>
      <c r="AV295" s="12" t="s">
        <v>86</v>
      </c>
      <c r="AW295" s="12" t="s">
        <v>32</v>
      </c>
      <c r="AX295" s="12" t="s">
        <v>84</v>
      </c>
      <c r="AY295" s="143" t="s">
        <v>137</v>
      </c>
    </row>
    <row r="296" spans="2:65" s="1" customFormat="1" ht="24.2" customHeight="1">
      <c r="B296" s="32"/>
      <c r="C296" s="128" t="s">
        <v>302</v>
      </c>
      <c r="D296" s="128" t="s">
        <v>140</v>
      </c>
      <c r="E296" s="129" t="s">
        <v>303</v>
      </c>
      <c r="F296" s="130" t="s">
        <v>304</v>
      </c>
      <c r="G296" s="131" t="s">
        <v>298</v>
      </c>
      <c r="H296" s="132">
        <v>1.3089999999999999</v>
      </c>
      <c r="I296" s="133"/>
      <c r="J296" s="134">
        <f>ROUND(I296*H296,2)</f>
        <v>0</v>
      </c>
      <c r="K296" s="130" t="s">
        <v>144</v>
      </c>
      <c r="L296" s="32"/>
      <c r="M296" s="135" t="s">
        <v>1</v>
      </c>
      <c r="N296" s="136" t="s">
        <v>41</v>
      </c>
      <c r="P296" s="137">
        <f>O296*H296</f>
        <v>0</v>
      </c>
      <c r="Q296" s="137">
        <v>0</v>
      </c>
      <c r="R296" s="137">
        <f>Q296*H296</f>
        <v>0</v>
      </c>
      <c r="S296" s="137">
        <v>0</v>
      </c>
      <c r="T296" s="138">
        <f>S296*H296</f>
        <v>0</v>
      </c>
      <c r="AR296" s="139" t="s">
        <v>145</v>
      </c>
      <c r="AT296" s="139" t="s">
        <v>140</v>
      </c>
      <c r="AU296" s="139" t="s">
        <v>86</v>
      </c>
      <c r="AY296" s="17" t="s">
        <v>137</v>
      </c>
      <c r="BE296" s="140">
        <f>IF(N296="základní",J296,0)</f>
        <v>0</v>
      </c>
      <c r="BF296" s="140">
        <f>IF(N296="snížená",J296,0)</f>
        <v>0</v>
      </c>
      <c r="BG296" s="140">
        <f>IF(N296="zákl. přenesená",J296,0)</f>
        <v>0</v>
      </c>
      <c r="BH296" s="140">
        <f>IF(N296="sníž. přenesená",J296,0)</f>
        <v>0</v>
      </c>
      <c r="BI296" s="140">
        <f>IF(N296="nulová",J296,0)</f>
        <v>0</v>
      </c>
      <c r="BJ296" s="17" t="s">
        <v>84</v>
      </c>
      <c r="BK296" s="140">
        <f>ROUND(I296*H296,2)</f>
        <v>0</v>
      </c>
      <c r="BL296" s="17" t="s">
        <v>145</v>
      </c>
      <c r="BM296" s="139" t="s">
        <v>305</v>
      </c>
    </row>
    <row r="297" spans="2:65" s="1" customFormat="1" ht="33" customHeight="1">
      <c r="B297" s="32"/>
      <c r="C297" s="128" t="s">
        <v>306</v>
      </c>
      <c r="D297" s="128" t="s">
        <v>140</v>
      </c>
      <c r="E297" s="129" t="s">
        <v>307</v>
      </c>
      <c r="F297" s="130" t="s">
        <v>308</v>
      </c>
      <c r="G297" s="131" t="s">
        <v>298</v>
      </c>
      <c r="H297" s="132">
        <v>1.3089999999999999</v>
      </c>
      <c r="I297" s="133"/>
      <c r="J297" s="134">
        <f>ROUND(I297*H297,2)</f>
        <v>0</v>
      </c>
      <c r="K297" s="130" t="s">
        <v>144</v>
      </c>
      <c r="L297" s="32"/>
      <c r="M297" s="135" t="s">
        <v>1</v>
      </c>
      <c r="N297" s="136" t="s">
        <v>41</v>
      </c>
      <c r="P297" s="137">
        <f>O297*H297</f>
        <v>0</v>
      </c>
      <c r="Q297" s="137">
        <v>0</v>
      </c>
      <c r="R297" s="137">
        <f>Q297*H297</f>
        <v>0</v>
      </c>
      <c r="S297" s="137">
        <v>0</v>
      </c>
      <c r="T297" s="138">
        <f>S297*H297</f>
        <v>0</v>
      </c>
      <c r="AR297" s="139" t="s">
        <v>145</v>
      </c>
      <c r="AT297" s="139" t="s">
        <v>140</v>
      </c>
      <c r="AU297" s="139" t="s">
        <v>86</v>
      </c>
      <c r="AY297" s="17" t="s">
        <v>137</v>
      </c>
      <c r="BE297" s="140">
        <f>IF(N297="základní",J297,0)</f>
        <v>0</v>
      </c>
      <c r="BF297" s="140">
        <f>IF(N297="snížená",J297,0)</f>
        <v>0</v>
      </c>
      <c r="BG297" s="140">
        <f>IF(N297="zákl. přenesená",J297,0)</f>
        <v>0</v>
      </c>
      <c r="BH297" s="140">
        <f>IF(N297="sníž. přenesená",J297,0)</f>
        <v>0</v>
      </c>
      <c r="BI297" s="140">
        <f>IF(N297="nulová",J297,0)</f>
        <v>0</v>
      </c>
      <c r="BJ297" s="17" t="s">
        <v>84</v>
      </c>
      <c r="BK297" s="140">
        <f>ROUND(I297*H297,2)</f>
        <v>0</v>
      </c>
      <c r="BL297" s="17" t="s">
        <v>145</v>
      </c>
      <c r="BM297" s="139" t="s">
        <v>309</v>
      </c>
    </row>
    <row r="298" spans="2:65" s="1" customFormat="1" ht="16.5" customHeight="1">
      <c r="B298" s="32"/>
      <c r="C298" s="128" t="s">
        <v>310</v>
      </c>
      <c r="D298" s="128" t="s">
        <v>140</v>
      </c>
      <c r="E298" s="129" t="s">
        <v>311</v>
      </c>
      <c r="F298" s="130" t="s">
        <v>312</v>
      </c>
      <c r="G298" s="131" t="s">
        <v>313</v>
      </c>
      <c r="H298" s="132">
        <v>0.1</v>
      </c>
      <c r="I298" s="133"/>
      <c r="J298" s="134">
        <f>ROUND(I298*H298,2)</f>
        <v>0</v>
      </c>
      <c r="K298" s="130" t="s">
        <v>144</v>
      </c>
      <c r="L298" s="32"/>
      <c r="M298" s="135" t="s">
        <v>1</v>
      </c>
      <c r="N298" s="136" t="s">
        <v>41</v>
      </c>
      <c r="P298" s="137">
        <f>O298*H298</f>
        <v>0</v>
      </c>
      <c r="Q298" s="137">
        <v>1.06277</v>
      </c>
      <c r="R298" s="137">
        <f>Q298*H298</f>
        <v>0.10627700000000001</v>
      </c>
      <c r="S298" s="137">
        <v>0</v>
      </c>
      <c r="T298" s="138">
        <f>S298*H298</f>
        <v>0</v>
      </c>
      <c r="AR298" s="139" t="s">
        <v>145</v>
      </c>
      <c r="AT298" s="139" t="s">
        <v>140</v>
      </c>
      <c r="AU298" s="139" t="s">
        <v>86</v>
      </c>
      <c r="AY298" s="17" t="s">
        <v>137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7" t="s">
        <v>84</v>
      </c>
      <c r="BK298" s="140">
        <f>ROUND(I298*H298,2)</f>
        <v>0</v>
      </c>
      <c r="BL298" s="17" t="s">
        <v>145</v>
      </c>
      <c r="BM298" s="139" t="s">
        <v>314</v>
      </c>
    </row>
    <row r="299" spans="2:65" s="1" customFormat="1" ht="16.5" customHeight="1">
      <c r="B299" s="32"/>
      <c r="C299" s="128" t="s">
        <v>315</v>
      </c>
      <c r="D299" s="128" t="s">
        <v>140</v>
      </c>
      <c r="E299" s="129" t="s">
        <v>316</v>
      </c>
      <c r="F299" s="130" t="s">
        <v>317</v>
      </c>
      <c r="G299" s="131" t="s">
        <v>143</v>
      </c>
      <c r="H299" s="132">
        <v>26.186</v>
      </c>
      <c r="I299" s="133"/>
      <c r="J299" s="134">
        <f>ROUND(I299*H299,2)</f>
        <v>0</v>
      </c>
      <c r="K299" s="130" t="s">
        <v>144</v>
      </c>
      <c r="L299" s="32"/>
      <c r="M299" s="135" t="s">
        <v>1</v>
      </c>
      <c r="N299" s="136" t="s">
        <v>41</v>
      </c>
      <c r="P299" s="137">
        <f>O299*H299</f>
        <v>0</v>
      </c>
      <c r="Q299" s="137">
        <v>1.2999999999999999E-4</v>
      </c>
      <c r="R299" s="137">
        <f>Q299*H299</f>
        <v>3.4041799999999997E-3</v>
      </c>
      <c r="S299" s="137">
        <v>0</v>
      </c>
      <c r="T299" s="138">
        <f>S299*H299</f>
        <v>0</v>
      </c>
      <c r="AR299" s="139" t="s">
        <v>145</v>
      </c>
      <c r="AT299" s="139" t="s">
        <v>140</v>
      </c>
      <c r="AU299" s="139" t="s">
        <v>86</v>
      </c>
      <c r="AY299" s="17" t="s">
        <v>137</v>
      </c>
      <c r="BE299" s="140">
        <f>IF(N299="základní",J299,0)</f>
        <v>0</v>
      </c>
      <c r="BF299" s="140">
        <f>IF(N299="snížená",J299,0)</f>
        <v>0</v>
      </c>
      <c r="BG299" s="140">
        <f>IF(N299="zákl. přenesená",J299,0)</f>
        <v>0</v>
      </c>
      <c r="BH299" s="140">
        <f>IF(N299="sníž. přenesená",J299,0)</f>
        <v>0</v>
      </c>
      <c r="BI299" s="140">
        <f>IF(N299="nulová",J299,0)</f>
        <v>0</v>
      </c>
      <c r="BJ299" s="17" t="s">
        <v>84</v>
      </c>
      <c r="BK299" s="140">
        <f>ROUND(I299*H299,2)</f>
        <v>0</v>
      </c>
      <c r="BL299" s="17" t="s">
        <v>145</v>
      </c>
      <c r="BM299" s="139" t="s">
        <v>318</v>
      </c>
    </row>
    <row r="300" spans="2:65" s="13" customFormat="1">
      <c r="B300" s="149"/>
      <c r="D300" s="142" t="s">
        <v>150</v>
      </c>
      <c r="E300" s="150" t="s">
        <v>1</v>
      </c>
      <c r="F300" s="151" t="s">
        <v>300</v>
      </c>
      <c r="H300" s="150" t="s">
        <v>1</v>
      </c>
      <c r="I300" s="152"/>
      <c r="L300" s="149"/>
      <c r="M300" s="153"/>
      <c r="T300" s="154"/>
      <c r="AT300" s="150" t="s">
        <v>150</v>
      </c>
      <c r="AU300" s="150" t="s">
        <v>86</v>
      </c>
      <c r="AV300" s="13" t="s">
        <v>84</v>
      </c>
      <c r="AW300" s="13" t="s">
        <v>32</v>
      </c>
      <c r="AX300" s="13" t="s">
        <v>76</v>
      </c>
      <c r="AY300" s="150" t="s">
        <v>137</v>
      </c>
    </row>
    <row r="301" spans="2:65" s="12" customFormat="1">
      <c r="B301" s="141"/>
      <c r="D301" s="142" t="s">
        <v>150</v>
      </c>
      <c r="E301" s="143" t="s">
        <v>1</v>
      </c>
      <c r="F301" s="144" t="s">
        <v>319</v>
      </c>
      <c r="H301" s="145">
        <v>26.186</v>
      </c>
      <c r="I301" s="146"/>
      <c r="L301" s="141"/>
      <c r="M301" s="147"/>
      <c r="T301" s="148"/>
      <c r="AT301" s="143" t="s">
        <v>150</v>
      </c>
      <c r="AU301" s="143" t="s">
        <v>86</v>
      </c>
      <c r="AV301" s="12" t="s">
        <v>86</v>
      </c>
      <c r="AW301" s="12" t="s">
        <v>32</v>
      </c>
      <c r="AX301" s="12" t="s">
        <v>84</v>
      </c>
      <c r="AY301" s="143" t="s">
        <v>137</v>
      </c>
    </row>
    <row r="302" spans="2:65" s="11" customFormat="1" ht="22.9" customHeight="1">
      <c r="B302" s="116"/>
      <c r="D302" s="117" t="s">
        <v>75</v>
      </c>
      <c r="E302" s="126" t="s">
        <v>201</v>
      </c>
      <c r="F302" s="126" t="s">
        <v>320</v>
      </c>
      <c r="I302" s="119"/>
      <c r="J302" s="127">
        <f>BK302</f>
        <v>0</v>
      </c>
      <c r="L302" s="116"/>
      <c r="M302" s="121"/>
      <c r="P302" s="122">
        <f>SUM(P303:P313)</f>
        <v>0</v>
      </c>
      <c r="R302" s="122">
        <f>SUM(R303:R313)</f>
        <v>6.8044000000000012E-3</v>
      </c>
      <c r="T302" s="123">
        <f>SUM(T303:T313)</f>
        <v>5.8971880000000008</v>
      </c>
      <c r="AR302" s="117" t="s">
        <v>84</v>
      </c>
      <c r="AT302" s="124" t="s">
        <v>75</v>
      </c>
      <c r="AU302" s="124" t="s">
        <v>84</v>
      </c>
      <c r="AY302" s="117" t="s">
        <v>137</v>
      </c>
      <c r="BK302" s="125">
        <f>SUM(BK303:BK313)</f>
        <v>0</v>
      </c>
    </row>
    <row r="303" spans="2:65" s="1" customFormat="1" ht="33" customHeight="1">
      <c r="B303" s="32"/>
      <c r="C303" s="128" t="s">
        <v>321</v>
      </c>
      <c r="D303" s="128" t="s">
        <v>140</v>
      </c>
      <c r="E303" s="129" t="s">
        <v>322</v>
      </c>
      <c r="F303" s="130" t="s">
        <v>323</v>
      </c>
      <c r="G303" s="131" t="s">
        <v>143</v>
      </c>
      <c r="H303" s="132">
        <v>1016</v>
      </c>
      <c r="I303" s="133"/>
      <c r="J303" s="134">
        <f>ROUND(I303*H303,2)</f>
        <v>0</v>
      </c>
      <c r="K303" s="130" t="s">
        <v>144</v>
      </c>
      <c r="L303" s="32"/>
      <c r="M303" s="135" t="s">
        <v>1</v>
      </c>
      <c r="N303" s="136" t="s">
        <v>41</v>
      </c>
      <c r="P303" s="137">
        <f>O303*H303</f>
        <v>0</v>
      </c>
      <c r="Q303" s="137">
        <v>0</v>
      </c>
      <c r="R303" s="137">
        <f>Q303*H303</f>
        <v>0</v>
      </c>
      <c r="S303" s="137">
        <v>0</v>
      </c>
      <c r="T303" s="138">
        <f>S303*H303</f>
        <v>0</v>
      </c>
      <c r="AR303" s="139" t="s">
        <v>145</v>
      </c>
      <c r="AT303" s="139" t="s">
        <v>140</v>
      </c>
      <c r="AU303" s="139" t="s">
        <v>86</v>
      </c>
      <c r="AY303" s="17" t="s">
        <v>137</v>
      </c>
      <c r="BE303" s="140">
        <f>IF(N303="základní",J303,0)</f>
        <v>0</v>
      </c>
      <c r="BF303" s="140">
        <f>IF(N303="snížená",J303,0)</f>
        <v>0</v>
      </c>
      <c r="BG303" s="140">
        <f>IF(N303="zákl. přenesená",J303,0)</f>
        <v>0</v>
      </c>
      <c r="BH303" s="140">
        <f>IF(N303="sníž. přenesená",J303,0)</f>
        <v>0</v>
      </c>
      <c r="BI303" s="140">
        <f>IF(N303="nulová",J303,0)</f>
        <v>0</v>
      </c>
      <c r="BJ303" s="17" t="s">
        <v>84</v>
      </c>
      <c r="BK303" s="140">
        <f>ROUND(I303*H303,2)</f>
        <v>0</v>
      </c>
      <c r="BL303" s="17" t="s">
        <v>145</v>
      </c>
      <c r="BM303" s="139" t="s">
        <v>324</v>
      </c>
    </row>
    <row r="304" spans="2:65" s="12" customFormat="1">
      <c r="B304" s="141"/>
      <c r="D304" s="142" t="s">
        <v>150</v>
      </c>
      <c r="E304" s="143" t="s">
        <v>1</v>
      </c>
      <c r="F304" s="144" t="s">
        <v>325</v>
      </c>
      <c r="H304" s="145">
        <v>1016</v>
      </c>
      <c r="I304" s="146"/>
      <c r="L304" s="141"/>
      <c r="M304" s="147"/>
      <c r="T304" s="148"/>
      <c r="AT304" s="143" t="s">
        <v>150</v>
      </c>
      <c r="AU304" s="143" t="s">
        <v>86</v>
      </c>
      <c r="AV304" s="12" t="s">
        <v>86</v>
      </c>
      <c r="AW304" s="12" t="s">
        <v>32</v>
      </c>
      <c r="AX304" s="12" t="s">
        <v>84</v>
      </c>
      <c r="AY304" s="143" t="s">
        <v>137</v>
      </c>
    </row>
    <row r="305" spans="2:65" s="1" customFormat="1" ht="33" customHeight="1">
      <c r="B305" s="32"/>
      <c r="C305" s="128" t="s">
        <v>326</v>
      </c>
      <c r="D305" s="128" t="s">
        <v>140</v>
      </c>
      <c r="E305" s="129" t="s">
        <v>327</v>
      </c>
      <c r="F305" s="130" t="s">
        <v>328</v>
      </c>
      <c r="G305" s="131" t="s">
        <v>143</v>
      </c>
      <c r="H305" s="132">
        <v>91440</v>
      </c>
      <c r="I305" s="133"/>
      <c r="J305" s="134">
        <f>ROUND(I305*H305,2)</f>
        <v>0</v>
      </c>
      <c r="K305" s="130" t="s">
        <v>144</v>
      </c>
      <c r="L305" s="32"/>
      <c r="M305" s="135" t="s">
        <v>1</v>
      </c>
      <c r="N305" s="136" t="s">
        <v>41</v>
      </c>
      <c r="P305" s="137">
        <f>O305*H305</f>
        <v>0</v>
      </c>
      <c r="Q305" s="137">
        <v>0</v>
      </c>
      <c r="R305" s="137">
        <f>Q305*H305</f>
        <v>0</v>
      </c>
      <c r="S305" s="137">
        <v>0</v>
      </c>
      <c r="T305" s="138">
        <f>S305*H305</f>
        <v>0</v>
      </c>
      <c r="AR305" s="139" t="s">
        <v>145</v>
      </c>
      <c r="AT305" s="139" t="s">
        <v>140</v>
      </c>
      <c r="AU305" s="139" t="s">
        <v>86</v>
      </c>
      <c r="AY305" s="17" t="s">
        <v>137</v>
      </c>
      <c r="BE305" s="140">
        <f>IF(N305="základní",J305,0)</f>
        <v>0</v>
      </c>
      <c r="BF305" s="140">
        <f>IF(N305="snížená",J305,0)</f>
        <v>0</v>
      </c>
      <c r="BG305" s="140">
        <f>IF(N305="zákl. přenesená",J305,0)</f>
        <v>0</v>
      </c>
      <c r="BH305" s="140">
        <f>IF(N305="sníž. přenesená",J305,0)</f>
        <v>0</v>
      </c>
      <c r="BI305" s="140">
        <f>IF(N305="nulová",J305,0)</f>
        <v>0</v>
      </c>
      <c r="BJ305" s="17" t="s">
        <v>84</v>
      </c>
      <c r="BK305" s="140">
        <f>ROUND(I305*H305,2)</f>
        <v>0</v>
      </c>
      <c r="BL305" s="17" t="s">
        <v>145</v>
      </c>
      <c r="BM305" s="139" t="s">
        <v>329</v>
      </c>
    </row>
    <row r="306" spans="2:65" s="12" customFormat="1">
      <c r="B306" s="141"/>
      <c r="D306" s="142" t="s">
        <v>150</v>
      </c>
      <c r="E306" s="143" t="s">
        <v>1</v>
      </c>
      <c r="F306" s="144" t="s">
        <v>330</v>
      </c>
      <c r="H306" s="145">
        <v>91440</v>
      </c>
      <c r="I306" s="146"/>
      <c r="L306" s="141"/>
      <c r="M306" s="147"/>
      <c r="T306" s="148"/>
      <c r="AT306" s="143" t="s">
        <v>150</v>
      </c>
      <c r="AU306" s="143" t="s">
        <v>86</v>
      </c>
      <c r="AV306" s="12" t="s">
        <v>86</v>
      </c>
      <c r="AW306" s="12" t="s">
        <v>32</v>
      </c>
      <c r="AX306" s="12" t="s">
        <v>84</v>
      </c>
      <c r="AY306" s="143" t="s">
        <v>137</v>
      </c>
    </row>
    <row r="307" spans="2:65" s="1" customFormat="1" ht="33" customHeight="1">
      <c r="B307" s="32"/>
      <c r="C307" s="128" t="s">
        <v>331</v>
      </c>
      <c r="D307" s="128" t="s">
        <v>140</v>
      </c>
      <c r="E307" s="129" t="s">
        <v>332</v>
      </c>
      <c r="F307" s="130" t="s">
        <v>333</v>
      </c>
      <c r="G307" s="131" t="s">
        <v>143</v>
      </c>
      <c r="H307" s="132">
        <v>1016</v>
      </c>
      <c r="I307" s="133"/>
      <c r="J307" s="134">
        <f>ROUND(I307*H307,2)</f>
        <v>0</v>
      </c>
      <c r="K307" s="130" t="s">
        <v>144</v>
      </c>
      <c r="L307" s="32"/>
      <c r="M307" s="135" t="s">
        <v>1</v>
      </c>
      <c r="N307" s="136" t="s">
        <v>41</v>
      </c>
      <c r="P307" s="137">
        <f>O307*H307</f>
        <v>0</v>
      </c>
      <c r="Q307" s="137">
        <v>0</v>
      </c>
      <c r="R307" s="137">
        <f>Q307*H307</f>
        <v>0</v>
      </c>
      <c r="S307" s="137">
        <v>0</v>
      </c>
      <c r="T307" s="138">
        <f>S307*H307</f>
        <v>0</v>
      </c>
      <c r="AR307" s="139" t="s">
        <v>145</v>
      </c>
      <c r="AT307" s="139" t="s">
        <v>140</v>
      </c>
      <c r="AU307" s="139" t="s">
        <v>86</v>
      </c>
      <c r="AY307" s="17" t="s">
        <v>137</v>
      </c>
      <c r="BE307" s="140">
        <f>IF(N307="základní",J307,0)</f>
        <v>0</v>
      </c>
      <c r="BF307" s="140">
        <f>IF(N307="snížená",J307,0)</f>
        <v>0</v>
      </c>
      <c r="BG307" s="140">
        <f>IF(N307="zákl. přenesená",J307,0)</f>
        <v>0</v>
      </c>
      <c r="BH307" s="140">
        <f>IF(N307="sníž. přenesená",J307,0)</f>
        <v>0</v>
      </c>
      <c r="BI307" s="140">
        <f>IF(N307="nulová",J307,0)</f>
        <v>0</v>
      </c>
      <c r="BJ307" s="17" t="s">
        <v>84</v>
      </c>
      <c r="BK307" s="140">
        <f>ROUND(I307*H307,2)</f>
        <v>0</v>
      </c>
      <c r="BL307" s="17" t="s">
        <v>145</v>
      </c>
      <c r="BM307" s="139" t="s">
        <v>334</v>
      </c>
    </row>
    <row r="308" spans="2:65" s="12" customFormat="1">
      <c r="B308" s="141"/>
      <c r="D308" s="142" t="s">
        <v>150</v>
      </c>
      <c r="E308" s="143" t="s">
        <v>1</v>
      </c>
      <c r="F308" s="144" t="s">
        <v>325</v>
      </c>
      <c r="H308" s="145">
        <v>1016</v>
      </c>
      <c r="I308" s="146"/>
      <c r="L308" s="141"/>
      <c r="M308" s="147"/>
      <c r="T308" s="148"/>
      <c r="AT308" s="143" t="s">
        <v>150</v>
      </c>
      <c r="AU308" s="143" t="s">
        <v>86</v>
      </c>
      <c r="AV308" s="12" t="s">
        <v>86</v>
      </c>
      <c r="AW308" s="12" t="s">
        <v>32</v>
      </c>
      <c r="AX308" s="12" t="s">
        <v>84</v>
      </c>
      <c r="AY308" s="143" t="s">
        <v>137</v>
      </c>
    </row>
    <row r="309" spans="2:65" s="1" customFormat="1" ht="24.2" customHeight="1">
      <c r="B309" s="32"/>
      <c r="C309" s="128" t="s">
        <v>335</v>
      </c>
      <c r="D309" s="128" t="s">
        <v>140</v>
      </c>
      <c r="E309" s="129" t="s">
        <v>336</v>
      </c>
      <c r="F309" s="130" t="s">
        <v>337</v>
      </c>
      <c r="G309" s="131" t="s">
        <v>143</v>
      </c>
      <c r="H309" s="132">
        <v>170.11</v>
      </c>
      <c r="I309" s="133"/>
      <c r="J309" s="134">
        <f>ROUND(I309*H309,2)</f>
        <v>0</v>
      </c>
      <c r="K309" s="130" t="s">
        <v>144</v>
      </c>
      <c r="L309" s="32"/>
      <c r="M309" s="135" t="s">
        <v>1</v>
      </c>
      <c r="N309" s="136" t="s">
        <v>41</v>
      </c>
      <c r="P309" s="137">
        <f>O309*H309</f>
        <v>0</v>
      </c>
      <c r="Q309" s="137">
        <v>4.0000000000000003E-5</v>
      </c>
      <c r="R309" s="137">
        <f>Q309*H309</f>
        <v>6.8044000000000012E-3</v>
      </c>
      <c r="S309" s="137">
        <v>0</v>
      </c>
      <c r="T309" s="138">
        <f>S309*H309</f>
        <v>0</v>
      </c>
      <c r="AR309" s="139" t="s">
        <v>145</v>
      </c>
      <c r="AT309" s="139" t="s">
        <v>140</v>
      </c>
      <c r="AU309" s="139" t="s">
        <v>86</v>
      </c>
      <c r="AY309" s="17" t="s">
        <v>137</v>
      </c>
      <c r="BE309" s="140">
        <f>IF(N309="základní",J309,0)</f>
        <v>0</v>
      </c>
      <c r="BF309" s="140">
        <f>IF(N309="snížená",J309,0)</f>
        <v>0</v>
      </c>
      <c r="BG309" s="140">
        <f>IF(N309="zákl. přenesená",J309,0)</f>
        <v>0</v>
      </c>
      <c r="BH309" s="140">
        <f>IF(N309="sníž. přenesená",J309,0)</f>
        <v>0</v>
      </c>
      <c r="BI309" s="140">
        <f>IF(N309="nulová",J309,0)</f>
        <v>0</v>
      </c>
      <c r="BJ309" s="17" t="s">
        <v>84</v>
      </c>
      <c r="BK309" s="140">
        <f>ROUND(I309*H309,2)</f>
        <v>0</v>
      </c>
      <c r="BL309" s="17" t="s">
        <v>145</v>
      </c>
      <c r="BM309" s="139" t="s">
        <v>338</v>
      </c>
    </row>
    <row r="310" spans="2:65" s="1" customFormat="1" ht="24.2" customHeight="1">
      <c r="B310" s="32"/>
      <c r="C310" s="128" t="s">
        <v>339</v>
      </c>
      <c r="D310" s="128" t="s">
        <v>140</v>
      </c>
      <c r="E310" s="129" t="s">
        <v>340</v>
      </c>
      <c r="F310" s="130" t="s">
        <v>341</v>
      </c>
      <c r="G310" s="131" t="s">
        <v>298</v>
      </c>
      <c r="H310" s="132">
        <v>2.6280000000000001</v>
      </c>
      <c r="I310" s="133"/>
      <c r="J310" s="134">
        <f>ROUND(I310*H310,2)</f>
        <v>0</v>
      </c>
      <c r="K310" s="130" t="s">
        <v>144</v>
      </c>
      <c r="L310" s="32"/>
      <c r="M310" s="135" t="s">
        <v>1</v>
      </c>
      <c r="N310" s="136" t="s">
        <v>41</v>
      </c>
      <c r="P310" s="137">
        <f>O310*H310</f>
        <v>0</v>
      </c>
      <c r="Q310" s="137">
        <v>0</v>
      </c>
      <c r="R310" s="137">
        <f>Q310*H310</f>
        <v>0</v>
      </c>
      <c r="S310" s="137">
        <v>2.2000000000000002</v>
      </c>
      <c r="T310" s="138">
        <f>S310*H310</f>
        <v>5.781600000000001</v>
      </c>
      <c r="AR310" s="139" t="s">
        <v>145</v>
      </c>
      <c r="AT310" s="139" t="s">
        <v>140</v>
      </c>
      <c r="AU310" s="139" t="s">
        <v>86</v>
      </c>
      <c r="AY310" s="17" t="s">
        <v>137</v>
      </c>
      <c r="BE310" s="140">
        <f>IF(N310="základní",J310,0)</f>
        <v>0</v>
      </c>
      <c r="BF310" s="140">
        <f>IF(N310="snížená",J310,0)</f>
        <v>0</v>
      </c>
      <c r="BG310" s="140">
        <f>IF(N310="zákl. přenesená",J310,0)</f>
        <v>0</v>
      </c>
      <c r="BH310" s="140">
        <f>IF(N310="sníž. přenesená",J310,0)</f>
        <v>0</v>
      </c>
      <c r="BI310" s="140">
        <f>IF(N310="nulová",J310,0)</f>
        <v>0</v>
      </c>
      <c r="BJ310" s="17" t="s">
        <v>84</v>
      </c>
      <c r="BK310" s="140">
        <f>ROUND(I310*H310,2)</f>
        <v>0</v>
      </c>
      <c r="BL310" s="17" t="s">
        <v>145</v>
      </c>
      <c r="BM310" s="139" t="s">
        <v>342</v>
      </c>
    </row>
    <row r="311" spans="2:65" s="13" customFormat="1">
      <c r="B311" s="149"/>
      <c r="D311" s="142" t="s">
        <v>150</v>
      </c>
      <c r="E311" s="150" t="s">
        <v>1</v>
      </c>
      <c r="F311" s="151" t="s">
        <v>343</v>
      </c>
      <c r="H311" s="150" t="s">
        <v>1</v>
      </c>
      <c r="I311" s="152"/>
      <c r="L311" s="149"/>
      <c r="M311" s="153"/>
      <c r="T311" s="154"/>
      <c r="AT311" s="150" t="s">
        <v>150</v>
      </c>
      <c r="AU311" s="150" t="s">
        <v>86</v>
      </c>
      <c r="AV311" s="13" t="s">
        <v>84</v>
      </c>
      <c r="AW311" s="13" t="s">
        <v>32</v>
      </c>
      <c r="AX311" s="13" t="s">
        <v>76</v>
      </c>
      <c r="AY311" s="150" t="s">
        <v>137</v>
      </c>
    </row>
    <row r="312" spans="2:65" s="12" customFormat="1">
      <c r="B312" s="141"/>
      <c r="D312" s="142" t="s">
        <v>150</v>
      </c>
      <c r="E312" s="143" t="s">
        <v>1</v>
      </c>
      <c r="F312" s="144" t="s">
        <v>344</v>
      </c>
      <c r="H312" s="145">
        <v>2.6280000000000001</v>
      </c>
      <c r="I312" s="146"/>
      <c r="L312" s="141"/>
      <c r="M312" s="147"/>
      <c r="T312" s="148"/>
      <c r="AT312" s="143" t="s">
        <v>150</v>
      </c>
      <c r="AU312" s="143" t="s">
        <v>86</v>
      </c>
      <c r="AV312" s="12" t="s">
        <v>86</v>
      </c>
      <c r="AW312" s="12" t="s">
        <v>32</v>
      </c>
      <c r="AX312" s="12" t="s">
        <v>84</v>
      </c>
      <c r="AY312" s="143" t="s">
        <v>137</v>
      </c>
    </row>
    <row r="313" spans="2:65" s="1" customFormat="1" ht="33" customHeight="1">
      <c r="B313" s="32"/>
      <c r="C313" s="128" t="s">
        <v>345</v>
      </c>
      <c r="D313" s="128" t="s">
        <v>140</v>
      </c>
      <c r="E313" s="129" t="s">
        <v>346</v>
      </c>
      <c r="F313" s="130" t="s">
        <v>347</v>
      </c>
      <c r="G313" s="131" t="s">
        <v>298</v>
      </c>
      <c r="H313" s="132">
        <v>2.6269999999999998</v>
      </c>
      <c r="I313" s="133"/>
      <c r="J313" s="134">
        <f>ROUND(I313*H313,2)</f>
        <v>0</v>
      </c>
      <c r="K313" s="130" t="s">
        <v>144</v>
      </c>
      <c r="L313" s="32"/>
      <c r="M313" s="135" t="s">
        <v>1</v>
      </c>
      <c r="N313" s="136" t="s">
        <v>41</v>
      </c>
      <c r="P313" s="137">
        <f>O313*H313</f>
        <v>0</v>
      </c>
      <c r="Q313" s="137">
        <v>0</v>
      </c>
      <c r="R313" s="137">
        <f>Q313*H313</f>
        <v>0</v>
      </c>
      <c r="S313" s="137">
        <v>4.3999999999999997E-2</v>
      </c>
      <c r="T313" s="138">
        <f>S313*H313</f>
        <v>0.11558799999999998</v>
      </c>
      <c r="AR313" s="139" t="s">
        <v>145</v>
      </c>
      <c r="AT313" s="139" t="s">
        <v>140</v>
      </c>
      <c r="AU313" s="139" t="s">
        <v>86</v>
      </c>
      <c r="AY313" s="17" t="s">
        <v>137</v>
      </c>
      <c r="BE313" s="140">
        <f>IF(N313="základní",J313,0)</f>
        <v>0</v>
      </c>
      <c r="BF313" s="140">
        <f>IF(N313="snížená",J313,0)</f>
        <v>0</v>
      </c>
      <c r="BG313" s="140">
        <f>IF(N313="zákl. přenesená",J313,0)</f>
        <v>0</v>
      </c>
      <c r="BH313" s="140">
        <f>IF(N313="sníž. přenesená",J313,0)</f>
        <v>0</v>
      </c>
      <c r="BI313" s="140">
        <f>IF(N313="nulová",J313,0)</f>
        <v>0</v>
      </c>
      <c r="BJ313" s="17" t="s">
        <v>84</v>
      </c>
      <c r="BK313" s="140">
        <f>ROUND(I313*H313,2)</f>
        <v>0</v>
      </c>
      <c r="BL313" s="17" t="s">
        <v>145</v>
      </c>
      <c r="BM313" s="139" t="s">
        <v>348</v>
      </c>
    </row>
    <row r="314" spans="2:65" s="11" customFormat="1" ht="22.9" customHeight="1">
      <c r="B314" s="116"/>
      <c r="D314" s="117" t="s">
        <v>75</v>
      </c>
      <c r="E314" s="126" t="s">
        <v>349</v>
      </c>
      <c r="F314" s="126" t="s">
        <v>350</v>
      </c>
      <c r="I314" s="119"/>
      <c r="J314" s="127">
        <f>BK314</f>
        <v>0</v>
      </c>
      <c r="L314" s="116"/>
      <c r="M314" s="121"/>
      <c r="P314" s="122">
        <f>SUM(P315:P325)</f>
        <v>0</v>
      </c>
      <c r="R314" s="122">
        <f>SUM(R315:R325)</f>
        <v>0</v>
      </c>
      <c r="T314" s="123">
        <f>SUM(T315:T325)</f>
        <v>0</v>
      </c>
      <c r="AR314" s="117" t="s">
        <v>84</v>
      </c>
      <c r="AT314" s="124" t="s">
        <v>75</v>
      </c>
      <c r="AU314" s="124" t="s">
        <v>84</v>
      </c>
      <c r="AY314" s="117" t="s">
        <v>137</v>
      </c>
      <c r="BK314" s="125">
        <f>SUM(BK315:BK325)</f>
        <v>0</v>
      </c>
    </row>
    <row r="315" spans="2:65" s="1" customFormat="1" ht="33" customHeight="1">
      <c r="B315" s="32"/>
      <c r="C315" s="128" t="s">
        <v>351</v>
      </c>
      <c r="D315" s="128" t="s">
        <v>140</v>
      </c>
      <c r="E315" s="129" t="s">
        <v>352</v>
      </c>
      <c r="F315" s="130" t="s">
        <v>353</v>
      </c>
      <c r="G315" s="131" t="s">
        <v>313</v>
      </c>
      <c r="H315" s="132">
        <v>36.780999999999999</v>
      </c>
      <c r="I315" s="133"/>
      <c r="J315" s="134">
        <f>ROUND(I315*H315,2)</f>
        <v>0</v>
      </c>
      <c r="K315" s="130" t="s">
        <v>144</v>
      </c>
      <c r="L315" s="32"/>
      <c r="M315" s="135" t="s">
        <v>1</v>
      </c>
      <c r="N315" s="136" t="s">
        <v>41</v>
      </c>
      <c r="P315" s="137">
        <f>O315*H315</f>
        <v>0</v>
      </c>
      <c r="Q315" s="137">
        <v>0</v>
      </c>
      <c r="R315" s="137">
        <f>Q315*H315</f>
        <v>0</v>
      </c>
      <c r="S315" s="137">
        <v>0</v>
      </c>
      <c r="T315" s="138">
        <f>S315*H315</f>
        <v>0</v>
      </c>
      <c r="AR315" s="139" t="s">
        <v>145</v>
      </c>
      <c r="AT315" s="139" t="s">
        <v>140</v>
      </c>
      <c r="AU315" s="139" t="s">
        <v>86</v>
      </c>
      <c r="AY315" s="17" t="s">
        <v>137</v>
      </c>
      <c r="BE315" s="140">
        <f>IF(N315="základní",J315,0)</f>
        <v>0</v>
      </c>
      <c r="BF315" s="140">
        <f>IF(N315="snížená",J315,0)</f>
        <v>0</v>
      </c>
      <c r="BG315" s="140">
        <f>IF(N315="zákl. přenesená",J315,0)</f>
        <v>0</v>
      </c>
      <c r="BH315" s="140">
        <f>IF(N315="sníž. přenesená",J315,0)</f>
        <v>0</v>
      </c>
      <c r="BI315" s="140">
        <f>IF(N315="nulová",J315,0)</f>
        <v>0</v>
      </c>
      <c r="BJ315" s="17" t="s">
        <v>84</v>
      </c>
      <c r="BK315" s="140">
        <f>ROUND(I315*H315,2)</f>
        <v>0</v>
      </c>
      <c r="BL315" s="17" t="s">
        <v>145</v>
      </c>
      <c r="BM315" s="139" t="s">
        <v>354</v>
      </c>
    </row>
    <row r="316" spans="2:65" s="1" customFormat="1" ht="21.75" customHeight="1">
      <c r="B316" s="32"/>
      <c r="C316" s="128" t="s">
        <v>355</v>
      </c>
      <c r="D316" s="128" t="s">
        <v>140</v>
      </c>
      <c r="E316" s="129" t="s">
        <v>356</v>
      </c>
      <c r="F316" s="130" t="s">
        <v>357</v>
      </c>
      <c r="G316" s="131" t="s">
        <v>237</v>
      </c>
      <c r="H316" s="132">
        <v>16</v>
      </c>
      <c r="I316" s="133"/>
      <c r="J316" s="134">
        <f>ROUND(I316*H316,2)</f>
        <v>0</v>
      </c>
      <c r="K316" s="130" t="s">
        <v>144</v>
      </c>
      <c r="L316" s="32"/>
      <c r="M316" s="135" t="s">
        <v>1</v>
      </c>
      <c r="N316" s="136" t="s">
        <v>41</v>
      </c>
      <c r="P316" s="137">
        <f>O316*H316</f>
        <v>0</v>
      </c>
      <c r="Q316" s="137">
        <v>0</v>
      </c>
      <c r="R316" s="137">
        <f>Q316*H316</f>
        <v>0</v>
      </c>
      <c r="S316" s="137">
        <v>0</v>
      </c>
      <c r="T316" s="138">
        <f>S316*H316</f>
        <v>0</v>
      </c>
      <c r="AR316" s="139" t="s">
        <v>145</v>
      </c>
      <c r="AT316" s="139" t="s">
        <v>140</v>
      </c>
      <c r="AU316" s="139" t="s">
        <v>86</v>
      </c>
      <c r="AY316" s="17" t="s">
        <v>137</v>
      </c>
      <c r="BE316" s="140">
        <f>IF(N316="základní",J316,0)</f>
        <v>0</v>
      </c>
      <c r="BF316" s="140">
        <f>IF(N316="snížená",J316,0)</f>
        <v>0</v>
      </c>
      <c r="BG316" s="140">
        <f>IF(N316="zákl. přenesená",J316,0)</f>
        <v>0</v>
      </c>
      <c r="BH316" s="140">
        <f>IF(N316="sníž. přenesená",J316,0)</f>
        <v>0</v>
      </c>
      <c r="BI316" s="140">
        <f>IF(N316="nulová",J316,0)</f>
        <v>0</v>
      </c>
      <c r="BJ316" s="17" t="s">
        <v>84</v>
      </c>
      <c r="BK316" s="140">
        <f>ROUND(I316*H316,2)</f>
        <v>0</v>
      </c>
      <c r="BL316" s="17" t="s">
        <v>145</v>
      </c>
      <c r="BM316" s="139" t="s">
        <v>358</v>
      </c>
    </row>
    <row r="317" spans="2:65" s="1" customFormat="1" ht="24.2" customHeight="1">
      <c r="B317" s="32"/>
      <c r="C317" s="128" t="s">
        <v>359</v>
      </c>
      <c r="D317" s="128" t="s">
        <v>140</v>
      </c>
      <c r="E317" s="129" t="s">
        <v>360</v>
      </c>
      <c r="F317" s="130" t="s">
        <v>361</v>
      </c>
      <c r="G317" s="131" t="s">
        <v>237</v>
      </c>
      <c r="H317" s="132">
        <v>160</v>
      </c>
      <c r="I317" s="133"/>
      <c r="J317" s="134">
        <f>ROUND(I317*H317,2)</f>
        <v>0</v>
      </c>
      <c r="K317" s="130" t="s">
        <v>144</v>
      </c>
      <c r="L317" s="32"/>
      <c r="M317" s="135" t="s">
        <v>1</v>
      </c>
      <c r="N317" s="136" t="s">
        <v>41</v>
      </c>
      <c r="P317" s="137">
        <f>O317*H317</f>
        <v>0</v>
      </c>
      <c r="Q317" s="137">
        <v>0</v>
      </c>
      <c r="R317" s="137">
        <f>Q317*H317</f>
        <v>0</v>
      </c>
      <c r="S317" s="137">
        <v>0</v>
      </c>
      <c r="T317" s="138">
        <f>S317*H317</f>
        <v>0</v>
      </c>
      <c r="AR317" s="139" t="s">
        <v>145</v>
      </c>
      <c r="AT317" s="139" t="s">
        <v>140</v>
      </c>
      <c r="AU317" s="139" t="s">
        <v>86</v>
      </c>
      <c r="AY317" s="17" t="s">
        <v>137</v>
      </c>
      <c r="BE317" s="140">
        <f>IF(N317="základní",J317,0)</f>
        <v>0</v>
      </c>
      <c r="BF317" s="140">
        <f>IF(N317="snížená",J317,0)</f>
        <v>0</v>
      </c>
      <c r="BG317" s="140">
        <f>IF(N317="zákl. přenesená",J317,0)</f>
        <v>0</v>
      </c>
      <c r="BH317" s="140">
        <f>IF(N317="sníž. přenesená",J317,0)</f>
        <v>0</v>
      </c>
      <c r="BI317" s="140">
        <f>IF(N317="nulová",J317,0)</f>
        <v>0</v>
      </c>
      <c r="BJ317" s="17" t="s">
        <v>84</v>
      </c>
      <c r="BK317" s="140">
        <f>ROUND(I317*H317,2)</f>
        <v>0</v>
      </c>
      <c r="BL317" s="17" t="s">
        <v>145</v>
      </c>
      <c r="BM317" s="139" t="s">
        <v>362</v>
      </c>
    </row>
    <row r="318" spans="2:65" s="12" customFormat="1">
      <c r="B318" s="141"/>
      <c r="D318" s="142" t="s">
        <v>150</v>
      </c>
      <c r="E318" s="143" t="s">
        <v>1</v>
      </c>
      <c r="F318" s="144" t="s">
        <v>363</v>
      </c>
      <c r="H318" s="145">
        <v>160</v>
      </c>
      <c r="I318" s="146"/>
      <c r="L318" s="141"/>
      <c r="M318" s="147"/>
      <c r="T318" s="148"/>
      <c r="AT318" s="143" t="s">
        <v>150</v>
      </c>
      <c r="AU318" s="143" t="s">
        <v>86</v>
      </c>
      <c r="AV318" s="12" t="s">
        <v>86</v>
      </c>
      <c r="AW318" s="12" t="s">
        <v>32</v>
      </c>
      <c r="AX318" s="12" t="s">
        <v>84</v>
      </c>
      <c r="AY318" s="143" t="s">
        <v>137</v>
      </c>
    </row>
    <row r="319" spans="2:65" s="1" customFormat="1" ht="24.2" customHeight="1">
      <c r="B319" s="32"/>
      <c r="C319" s="128" t="s">
        <v>364</v>
      </c>
      <c r="D319" s="128" t="s">
        <v>140</v>
      </c>
      <c r="E319" s="129" t="s">
        <v>365</v>
      </c>
      <c r="F319" s="130" t="s">
        <v>366</v>
      </c>
      <c r="G319" s="131" t="s">
        <v>313</v>
      </c>
      <c r="H319" s="132">
        <v>36.780999999999999</v>
      </c>
      <c r="I319" s="133"/>
      <c r="J319" s="134">
        <f>ROUND(I319*H319,2)</f>
        <v>0</v>
      </c>
      <c r="K319" s="130" t="s">
        <v>144</v>
      </c>
      <c r="L319" s="32"/>
      <c r="M319" s="135" t="s">
        <v>1</v>
      </c>
      <c r="N319" s="136" t="s">
        <v>41</v>
      </c>
      <c r="P319" s="137">
        <f>O319*H319</f>
        <v>0</v>
      </c>
      <c r="Q319" s="137">
        <v>0</v>
      </c>
      <c r="R319" s="137">
        <f>Q319*H319</f>
        <v>0</v>
      </c>
      <c r="S319" s="137">
        <v>0</v>
      </c>
      <c r="T319" s="138">
        <f>S319*H319</f>
        <v>0</v>
      </c>
      <c r="AR319" s="139" t="s">
        <v>145</v>
      </c>
      <c r="AT319" s="139" t="s">
        <v>140</v>
      </c>
      <c r="AU319" s="139" t="s">
        <v>86</v>
      </c>
      <c r="AY319" s="17" t="s">
        <v>137</v>
      </c>
      <c r="BE319" s="140">
        <f>IF(N319="základní",J319,0)</f>
        <v>0</v>
      </c>
      <c r="BF319" s="140">
        <f>IF(N319="snížená",J319,0)</f>
        <v>0</v>
      </c>
      <c r="BG319" s="140">
        <f>IF(N319="zákl. přenesená",J319,0)</f>
        <v>0</v>
      </c>
      <c r="BH319" s="140">
        <f>IF(N319="sníž. přenesená",J319,0)</f>
        <v>0</v>
      </c>
      <c r="BI319" s="140">
        <f>IF(N319="nulová",J319,0)</f>
        <v>0</v>
      </c>
      <c r="BJ319" s="17" t="s">
        <v>84</v>
      </c>
      <c r="BK319" s="140">
        <f>ROUND(I319*H319,2)</f>
        <v>0</v>
      </c>
      <c r="BL319" s="17" t="s">
        <v>145</v>
      </c>
      <c r="BM319" s="139" t="s">
        <v>367</v>
      </c>
    </row>
    <row r="320" spans="2:65" s="1" customFormat="1" ht="24.2" customHeight="1">
      <c r="B320" s="32"/>
      <c r="C320" s="128" t="s">
        <v>368</v>
      </c>
      <c r="D320" s="128" t="s">
        <v>140</v>
      </c>
      <c r="E320" s="129" t="s">
        <v>369</v>
      </c>
      <c r="F320" s="130" t="s">
        <v>370</v>
      </c>
      <c r="G320" s="131" t="s">
        <v>313</v>
      </c>
      <c r="H320" s="132">
        <v>735.62</v>
      </c>
      <c r="I320" s="133"/>
      <c r="J320" s="134">
        <f>ROUND(I320*H320,2)</f>
        <v>0</v>
      </c>
      <c r="K320" s="130" t="s">
        <v>144</v>
      </c>
      <c r="L320" s="32"/>
      <c r="M320" s="135" t="s">
        <v>1</v>
      </c>
      <c r="N320" s="136" t="s">
        <v>41</v>
      </c>
      <c r="P320" s="137">
        <f>O320*H320</f>
        <v>0</v>
      </c>
      <c r="Q320" s="137">
        <v>0</v>
      </c>
      <c r="R320" s="137">
        <f>Q320*H320</f>
        <v>0</v>
      </c>
      <c r="S320" s="137">
        <v>0</v>
      </c>
      <c r="T320" s="138">
        <f>S320*H320</f>
        <v>0</v>
      </c>
      <c r="AR320" s="139" t="s">
        <v>145</v>
      </c>
      <c r="AT320" s="139" t="s">
        <v>140</v>
      </c>
      <c r="AU320" s="139" t="s">
        <v>86</v>
      </c>
      <c r="AY320" s="17" t="s">
        <v>137</v>
      </c>
      <c r="BE320" s="140">
        <f>IF(N320="základní",J320,0)</f>
        <v>0</v>
      </c>
      <c r="BF320" s="140">
        <f>IF(N320="snížená",J320,0)</f>
        <v>0</v>
      </c>
      <c r="BG320" s="140">
        <f>IF(N320="zákl. přenesená",J320,0)</f>
        <v>0</v>
      </c>
      <c r="BH320" s="140">
        <f>IF(N320="sníž. přenesená",J320,0)</f>
        <v>0</v>
      </c>
      <c r="BI320" s="140">
        <f>IF(N320="nulová",J320,0)</f>
        <v>0</v>
      </c>
      <c r="BJ320" s="17" t="s">
        <v>84</v>
      </c>
      <c r="BK320" s="140">
        <f>ROUND(I320*H320,2)</f>
        <v>0</v>
      </c>
      <c r="BL320" s="17" t="s">
        <v>145</v>
      </c>
      <c r="BM320" s="139" t="s">
        <v>371</v>
      </c>
    </row>
    <row r="321" spans="2:65" s="12" customFormat="1">
      <c r="B321" s="141"/>
      <c r="D321" s="142" t="s">
        <v>150</v>
      </c>
      <c r="E321" s="143" t="s">
        <v>1</v>
      </c>
      <c r="F321" s="144" t="s">
        <v>372</v>
      </c>
      <c r="H321" s="145">
        <v>735.62</v>
      </c>
      <c r="I321" s="146"/>
      <c r="L321" s="141"/>
      <c r="M321" s="147"/>
      <c r="T321" s="148"/>
      <c r="AT321" s="143" t="s">
        <v>150</v>
      </c>
      <c r="AU321" s="143" t="s">
        <v>86</v>
      </c>
      <c r="AV321" s="12" t="s">
        <v>86</v>
      </c>
      <c r="AW321" s="12" t="s">
        <v>32</v>
      </c>
      <c r="AX321" s="12" t="s">
        <v>84</v>
      </c>
      <c r="AY321" s="143" t="s">
        <v>137</v>
      </c>
    </row>
    <row r="322" spans="2:65" s="1" customFormat="1" ht="33" customHeight="1">
      <c r="B322" s="32"/>
      <c r="C322" s="128" t="s">
        <v>373</v>
      </c>
      <c r="D322" s="128" t="s">
        <v>140</v>
      </c>
      <c r="E322" s="129" t="s">
        <v>374</v>
      </c>
      <c r="F322" s="130" t="s">
        <v>375</v>
      </c>
      <c r="G322" s="131" t="s">
        <v>313</v>
      </c>
      <c r="H322" s="132">
        <v>2.6669999999999998</v>
      </c>
      <c r="I322" s="133"/>
      <c r="J322" s="134">
        <f>ROUND(I322*H322,2)</f>
        <v>0</v>
      </c>
      <c r="K322" s="130" t="s">
        <v>144</v>
      </c>
      <c r="L322" s="32"/>
      <c r="M322" s="135" t="s">
        <v>1</v>
      </c>
      <c r="N322" s="136" t="s">
        <v>41</v>
      </c>
      <c r="P322" s="137">
        <f>O322*H322</f>
        <v>0</v>
      </c>
      <c r="Q322" s="137">
        <v>0</v>
      </c>
      <c r="R322" s="137">
        <f>Q322*H322</f>
        <v>0</v>
      </c>
      <c r="S322" s="137">
        <v>0</v>
      </c>
      <c r="T322" s="138">
        <f>S322*H322</f>
        <v>0</v>
      </c>
      <c r="AR322" s="139" t="s">
        <v>145</v>
      </c>
      <c r="AT322" s="139" t="s">
        <v>140</v>
      </c>
      <c r="AU322" s="139" t="s">
        <v>86</v>
      </c>
      <c r="AY322" s="17" t="s">
        <v>137</v>
      </c>
      <c r="BE322" s="140">
        <f>IF(N322="základní",J322,0)</f>
        <v>0</v>
      </c>
      <c r="BF322" s="140">
        <f>IF(N322="snížená",J322,0)</f>
        <v>0</v>
      </c>
      <c r="BG322" s="140">
        <f>IF(N322="zákl. přenesená",J322,0)</f>
        <v>0</v>
      </c>
      <c r="BH322" s="140">
        <f>IF(N322="sníž. přenesená",J322,0)</f>
        <v>0</v>
      </c>
      <c r="BI322" s="140">
        <f>IF(N322="nulová",J322,0)</f>
        <v>0</v>
      </c>
      <c r="BJ322" s="17" t="s">
        <v>84</v>
      </c>
      <c r="BK322" s="140">
        <f>ROUND(I322*H322,2)</f>
        <v>0</v>
      </c>
      <c r="BL322" s="17" t="s">
        <v>145</v>
      </c>
      <c r="BM322" s="139" t="s">
        <v>376</v>
      </c>
    </row>
    <row r="323" spans="2:65" s="1" customFormat="1" ht="37.9" customHeight="1">
      <c r="B323" s="32"/>
      <c r="C323" s="128" t="s">
        <v>377</v>
      </c>
      <c r="D323" s="128" t="s">
        <v>140</v>
      </c>
      <c r="E323" s="129" t="s">
        <v>378</v>
      </c>
      <c r="F323" s="130" t="s">
        <v>379</v>
      </c>
      <c r="G323" s="131" t="s">
        <v>313</v>
      </c>
      <c r="H323" s="132">
        <v>5.782</v>
      </c>
      <c r="I323" s="133"/>
      <c r="J323" s="134">
        <f>ROUND(I323*H323,2)</f>
        <v>0</v>
      </c>
      <c r="K323" s="130" t="s">
        <v>144</v>
      </c>
      <c r="L323" s="32"/>
      <c r="M323" s="135" t="s">
        <v>1</v>
      </c>
      <c r="N323" s="136" t="s">
        <v>41</v>
      </c>
      <c r="P323" s="137">
        <f>O323*H323</f>
        <v>0</v>
      </c>
      <c r="Q323" s="137">
        <v>0</v>
      </c>
      <c r="R323" s="137">
        <f>Q323*H323</f>
        <v>0</v>
      </c>
      <c r="S323" s="137">
        <v>0</v>
      </c>
      <c r="T323" s="138">
        <f>S323*H323</f>
        <v>0</v>
      </c>
      <c r="AR323" s="139" t="s">
        <v>145</v>
      </c>
      <c r="AT323" s="139" t="s">
        <v>140</v>
      </c>
      <c r="AU323" s="139" t="s">
        <v>86</v>
      </c>
      <c r="AY323" s="17" t="s">
        <v>137</v>
      </c>
      <c r="BE323" s="140">
        <f>IF(N323="základní",J323,0)</f>
        <v>0</v>
      </c>
      <c r="BF323" s="140">
        <f>IF(N323="snížená",J323,0)</f>
        <v>0</v>
      </c>
      <c r="BG323" s="140">
        <f>IF(N323="zákl. přenesená",J323,0)</f>
        <v>0</v>
      </c>
      <c r="BH323" s="140">
        <f>IF(N323="sníž. přenesená",J323,0)</f>
        <v>0</v>
      </c>
      <c r="BI323" s="140">
        <f>IF(N323="nulová",J323,0)</f>
        <v>0</v>
      </c>
      <c r="BJ323" s="17" t="s">
        <v>84</v>
      </c>
      <c r="BK323" s="140">
        <f>ROUND(I323*H323,2)</f>
        <v>0</v>
      </c>
      <c r="BL323" s="17" t="s">
        <v>145</v>
      </c>
      <c r="BM323" s="139" t="s">
        <v>380</v>
      </c>
    </row>
    <row r="324" spans="2:65" s="1" customFormat="1" ht="37.9" customHeight="1">
      <c r="B324" s="32"/>
      <c r="C324" s="128" t="s">
        <v>381</v>
      </c>
      <c r="D324" s="128" t="s">
        <v>140</v>
      </c>
      <c r="E324" s="129" t="s">
        <v>382</v>
      </c>
      <c r="F324" s="130" t="s">
        <v>383</v>
      </c>
      <c r="G324" s="131" t="s">
        <v>313</v>
      </c>
      <c r="H324" s="132">
        <v>25.3</v>
      </c>
      <c r="I324" s="133"/>
      <c r="J324" s="134">
        <f>ROUND(I324*H324,2)</f>
        <v>0</v>
      </c>
      <c r="K324" s="130" t="s">
        <v>144</v>
      </c>
      <c r="L324" s="32"/>
      <c r="M324" s="135" t="s">
        <v>1</v>
      </c>
      <c r="N324" s="136" t="s">
        <v>41</v>
      </c>
      <c r="P324" s="137">
        <f>O324*H324</f>
        <v>0</v>
      </c>
      <c r="Q324" s="137">
        <v>0</v>
      </c>
      <c r="R324" s="137">
        <f>Q324*H324</f>
        <v>0</v>
      </c>
      <c r="S324" s="137">
        <v>0</v>
      </c>
      <c r="T324" s="138">
        <f>S324*H324</f>
        <v>0</v>
      </c>
      <c r="AR324" s="139" t="s">
        <v>145</v>
      </c>
      <c r="AT324" s="139" t="s">
        <v>140</v>
      </c>
      <c r="AU324" s="139" t="s">
        <v>86</v>
      </c>
      <c r="AY324" s="17" t="s">
        <v>137</v>
      </c>
      <c r="BE324" s="140">
        <f>IF(N324="základní",J324,0)</f>
        <v>0</v>
      </c>
      <c r="BF324" s="140">
        <f>IF(N324="snížená",J324,0)</f>
        <v>0</v>
      </c>
      <c r="BG324" s="140">
        <f>IF(N324="zákl. přenesená",J324,0)</f>
        <v>0</v>
      </c>
      <c r="BH324" s="140">
        <f>IF(N324="sníž. přenesená",J324,0)</f>
        <v>0</v>
      </c>
      <c r="BI324" s="140">
        <f>IF(N324="nulová",J324,0)</f>
        <v>0</v>
      </c>
      <c r="BJ324" s="17" t="s">
        <v>84</v>
      </c>
      <c r="BK324" s="140">
        <f>ROUND(I324*H324,2)</f>
        <v>0</v>
      </c>
      <c r="BL324" s="17" t="s">
        <v>145</v>
      </c>
      <c r="BM324" s="139" t="s">
        <v>384</v>
      </c>
    </row>
    <row r="325" spans="2:65" s="1" customFormat="1" ht="44.25" customHeight="1">
      <c r="B325" s="32"/>
      <c r="C325" s="128" t="s">
        <v>385</v>
      </c>
      <c r="D325" s="128" t="s">
        <v>140</v>
      </c>
      <c r="E325" s="129" t="s">
        <v>386</v>
      </c>
      <c r="F325" s="130" t="s">
        <v>387</v>
      </c>
      <c r="G325" s="131" t="s">
        <v>313</v>
      </c>
      <c r="H325" s="132">
        <v>3.032</v>
      </c>
      <c r="I325" s="133"/>
      <c r="J325" s="134">
        <f>ROUND(I325*H325,2)</f>
        <v>0</v>
      </c>
      <c r="K325" s="130" t="s">
        <v>144</v>
      </c>
      <c r="L325" s="32"/>
      <c r="M325" s="135" t="s">
        <v>1</v>
      </c>
      <c r="N325" s="136" t="s">
        <v>41</v>
      </c>
      <c r="P325" s="137">
        <f>O325*H325</f>
        <v>0</v>
      </c>
      <c r="Q325" s="137">
        <v>0</v>
      </c>
      <c r="R325" s="137">
        <f>Q325*H325</f>
        <v>0</v>
      </c>
      <c r="S325" s="137">
        <v>0</v>
      </c>
      <c r="T325" s="138">
        <f>S325*H325</f>
        <v>0</v>
      </c>
      <c r="AR325" s="139" t="s">
        <v>145</v>
      </c>
      <c r="AT325" s="139" t="s">
        <v>140</v>
      </c>
      <c r="AU325" s="139" t="s">
        <v>86</v>
      </c>
      <c r="AY325" s="17" t="s">
        <v>137</v>
      </c>
      <c r="BE325" s="140">
        <f>IF(N325="základní",J325,0)</f>
        <v>0</v>
      </c>
      <c r="BF325" s="140">
        <f>IF(N325="snížená",J325,0)</f>
        <v>0</v>
      </c>
      <c r="BG325" s="140">
        <f>IF(N325="zákl. přenesená",J325,0)</f>
        <v>0</v>
      </c>
      <c r="BH325" s="140">
        <f>IF(N325="sníž. přenesená",J325,0)</f>
        <v>0</v>
      </c>
      <c r="BI325" s="140">
        <f>IF(N325="nulová",J325,0)</f>
        <v>0</v>
      </c>
      <c r="BJ325" s="17" t="s">
        <v>84</v>
      </c>
      <c r="BK325" s="140">
        <f>ROUND(I325*H325,2)</f>
        <v>0</v>
      </c>
      <c r="BL325" s="17" t="s">
        <v>145</v>
      </c>
      <c r="BM325" s="139" t="s">
        <v>388</v>
      </c>
    </row>
    <row r="326" spans="2:65" s="11" customFormat="1" ht="22.9" customHeight="1">
      <c r="B326" s="116"/>
      <c r="D326" s="117" t="s">
        <v>75</v>
      </c>
      <c r="E326" s="126" t="s">
        <v>389</v>
      </c>
      <c r="F326" s="126" t="s">
        <v>390</v>
      </c>
      <c r="I326" s="119"/>
      <c r="J326" s="127">
        <f>BK326</f>
        <v>0</v>
      </c>
      <c r="L326" s="116"/>
      <c r="M326" s="121"/>
      <c r="P326" s="122">
        <f>P327</f>
        <v>0</v>
      </c>
      <c r="R326" s="122">
        <f>R327</f>
        <v>0</v>
      </c>
      <c r="T326" s="123">
        <f>T327</f>
        <v>0</v>
      </c>
      <c r="AR326" s="117" t="s">
        <v>84</v>
      </c>
      <c r="AT326" s="124" t="s">
        <v>75</v>
      </c>
      <c r="AU326" s="124" t="s">
        <v>84</v>
      </c>
      <c r="AY326" s="117" t="s">
        <v>137</v>
      </c>
      <c r="BK326" s="125">
        <f>BK327</f>
        <v>0</v>
      </c>
    </row>
    <row r="327" spans="2:65" s="1" customFormat="1" ht="21.75" customHeight="1">
      <c r="B327" s="32"/>
      <c r="C327" s="128" t="s">
        <v>391</v>
      </c>
      <c r="D327" s="128" t="s">
        <v>140</v>
      </c>
      <c r="E327" s="129" t="s">
        <v>392</v>
      </c>
      <c r="F327" s="130" t="s">
        <v>393</v>
      </c>
      <c r="G327" s="131" t="s">
        <v>313</v>
      </c>
      <c r="H327" s="132">
        <v>38.445</v>
      </c>
      <c r="I327" s="133"/>
      <c r="J327" s="134">
        <f>ROUND(I327*H327,2)</f>
        <v>0</v>
      </c>
      <c r="K327" s="130" t="s">
        <v>144</v>
      </c>
      <c r="L327" s="32"/>
      <c r="M327" s="135" t="s">
        <v>1</v>
      </c>
      <c r="N327" s="136" t="s">
        <v>41</v>
      </c>
      <c r="P327" s="137">
        <f>O327*H327</f>
        <v>0</v>
      </c>
      <c r="Q327" s="137">
        <v>0</v>
      </c>
      <c r="R327" s="137">
        <f>Q327*H327</f>
        <v>0</v>
      </c>
      <c r="S327" s="137">
        <v>0</v>
      </c>
      <c r="T327" s="138">
        <f>S327*H327</f>
        <v>0</v>
      </c>
      <c r="AR327" s="139" t="s">
        <v>145</v>
      </c>
      <c r="AT327" s="139" t="s">
        <v>140</v>
      </c>
      <c r="AU327" s="139" t="s">
        <v>86</v>
      </c>
      <c r="AY327" s="17" t="s">
        <v>137</v>
      </c>
      <c r="BE327" s="140">
        <f>IF(N327="základní",J327,0)</f>
        <v>0</v>
      </c>
      <c r="BF327" s="140">
        <f>IF(N327="snížená",J327,0)</f>
        <v>0</v>
      </c>
      <c r="BG327" s="140">
        <f>IF(N327="zákl. přenesená",J327,0)</f>
        <v>0</v>
      </c>
      <c r="BH327" s="140">
        <f>IF(N327="sníž. přenesená",J327,0)</f>
        <v>0</v>
      </c>
      <c r="BI327" s="140">
        <f>IF(N327="nulová",J327,0)</f>
        <v>0</v>
      </c>
      <c r="BJ327" s="17" t="s">
        <v>84</v>
      </c>
      <c r="BK327" s="140">
        <f>ROUND(I327*H327,2)</f>
        <v>0</v>
      </c>
      <c r="BL327" s="17" t="s">
        <v>145</v>
      </c>
      <c r="BM327" s="139" t="s">
        <v>394</v>
      </c>
    </row>
    <row r="328" spans="2:65" s="11" customFormat="1" ht="25.9" customHeight="1">
      <c r="B328" s="116"/>
      <c r="D328" s="117" t="s">
        <v>75</v>
      </c>
      <c r="E328" s="118" t="s">
        <v>395</v>
      </c>
      <c r="F328" s="118" t="s">
        <v>396</v>
      </c>
      <c r="I328" s="119"/>
      <c r="J328" s="120">
        <f>BK328</f>
        <v>0</v>
      </c>
      <c r="L328" s="116"/>
      <c r="M328" s="121"/>
      <c r="P328" s="122">
        <f>P329+P339+P390+P394+P398+P409+P416+P421+P457+P460+P529+P555+P557+P589+P627+P631+P636</f>
        <v>0</v>
      </c>
      <c r="R328" s="122">
        <f>R329+R339+R390+R394+R398+R409+R416+R421+R457+R460+R529+R555+R557+R589+R627+R631+R636</f>
        <v>43.452295399999997</v>
      </c>
      <c r="T328" s="123">
        <f>T329+T339+T390+T394+T398+T409+T416+T421+T457+T460+T529+T555+T557+T589+T627+T631+T636</f>
        <v>30.884301599999997</v>
      </c>
      <c r="AR328" s="117" t="s">
        <v>86</v>
      </c>
      <c r="AT328" s="124" t="s">
        <v>75</v>
      </c>
      <c r="AU328" s="124" t="s">
        <v>76</v>
      </c>
      <c r="AY328" s="117" t="s">
        <v>137</v>
      </c>
      <c r="BK328" s="125">
        <f>BK329+BK339+BK390+BK394+BK398+BK409+BK416+BK421+BK457+BK460+BK529+BK555+BK557+BK589+BK627+BK631+BK636</f>
        <v>0</v>
      </c>
    </row>
    <row r="329" spans="2:65" s="11" customFormat="1" ht="22.9" customHeight="1">
      <c r="B329" s="116"/>
      <c r="D329" s="117" t="s">
        <v>75</v>
      </c>
      <c r="E329" s="126" t="s">
        <v>397</v>
      </c>
      <c r="F329" s="126" t="s">
        <v>398</v>
      </c>
      <c r="I329" s="119"/>
      <c r="J329" s="127">
        <f>BK329</f>
        <v>0</v>
      </c>
      <c r="L329" s="116"/>
      <c r="M329" s="121"/>
      <c r="P329" s="122">
        <f>SUM(P330:P338)</f>
        <v>0</v>
      </c>
      <c r="R329" s="122">
        <f>SUM(R330:R338)</f>
        <v>0.37902216</v>
      </c>
      <c r="T329" s="123">
        <f>SUM(T330:T338)</f>
        <v>0</v>
      </c>
      <c r="AR329" s="117" t="s">
        <v>86</v>
      </c>
      <c r="AT329" s="124" t="s">
        <v>75</v>
      </c>
      <c r="AU329" s="124" t="s">
        <v>84</v>
      </c>
      <c r="AY329" s="117" t="s">
        <v>137</v>
      </c>
      <c r="BK329" s="125">
        <f>SUM(BK330:BK338)</f>
        <v>0</v>
      </c>
    </row>
    <row r="330" spans="2:65" s="1" customFormat="1" ht="49.15" customHeight="1">
      <c r="B330" s="32"/>
      <c r="C330" s="128" t="s">
        <v>399</v>
      </c>
      <c r="D330" s="128" t="s">
        <v>140</v>
      </c>
      <c r="E330" s="129" t="s">
        <v>400</v>
      </c>
      <c r="F330" s="130" t="s">
        <v>401</v>
      </c>
      <c r="G330" s="131" t="s">
        <v>143</v>
      </c>
      <c r="H330" s="132">
        <v>84.587999999999994</v>
      </c>
      <c r="I330" s="133"/>
      <c r="J330" s="134">
        <f>ROUND(I330*H330,2)</f>
        <v>0</v>
      </c>
      <c r="K330" s="130" t="s">
        <v>144</v>
      </c>
      <c r="L330" s="32"/>
      <c r="M330" s="135" t="s">
        <v>1</v>
      </c>
      <c r="N330" s="136" t="s">
        <v>41</v>
      </c>
      <c r="P330" s="137">
        <f>O330*H330</f>
        <v>0</v>
      </c>
      <c r="Q330" s="137">
        <v>7.2000000000000005E-4</v>
      </c>
      <c r="R330" s="137">
        <f>Q330*H330</f>
        <v>6.0903359999999997E-2</v>
      </c>
      <c r="S330" s="137">
        <v>0</v>
      </c>
      <c r="T330" s="138">
        <f>S330*H330</f>
        <v>0</v>
      </c>
      <c r="AR330" s="139" t="s">
        <v>234</v>
      </c>
      <c r="AT330" s="139" t="s">
        <v>140</v>
      </c>
      <c r="AU330" s="139" t="s">
        <v>86</v>
      </c>
      <c r="AY330" s="17" t="s">
        <v>137</v>
      </c>
      <c r="BE330" s="140">
        <f>IF(N330="základní",J330,0)</f>
        <v>0</v>
      </c>
      <c r="BF330" s="140">
        <f>IF(N330="snížená",J330,0)</f>
        <v>0</v>
      </c>
      <c r="BG330" s="140">
        <f>IF(N330="zákl. přenesená",J330,0)</f>
        <v>0</v>
      </c>
      <c r="BH330" s="140">
        <f>IF(N330="sníž. přenesená",J330,0)</f>
        <v>0</v>
      </c>
      <c r="BI330" s="140">
        <f>IF(N330="nulová",J330,0)</f>
        <v>0</v>
      </c>
      <c r="BJ330" s="17" t="s">
        <v>84</v>
      </c>
      <c r="BK330" s="140">
        <f>ROUND(I330*H330,2)</f>
        <v>0</v>
      </c>
      <c r="BL330" s="17" t="s">
        <v>234</v>
      </c>
      <c r="BM330" s="139" t="s">
        <v>402</v>
      </c>
    </row>
    <row r="331" spans="2:65" s="13" customFormat="1">
      <c r="B331" s="149"/>
      <c r="D331" s="142" t="s">
        <v>150</v>
      </c>
      <c r="E331" s="150" t="s">
        <v>1</v>
      </c>
      <c r="F331" s="151" t="s">
        <v>403</v>
      </c>
      <c r="H331" s="150" t="s">
        <v>1</v>
      </c>
      <c r="I331" s="152"/>
      <c r="L331" s="149"/>
      <c r="M331" s="153"/>
      <c r="T331" s="154"/>
      <c r="AT331" s="150" t="s">
        <v>150</v>
      </c>
      <c r="AU331" s="150" t="s">
        <v>86</v>
      </c>
      <c r="AV331" s="13" t="s">
        <v>84</v>
      </c>
      <c r="AW331" s="13" t="s">
        <v>32</v>
      </c>
      <c r="AX331" s="13" t="s">
        <v>76</v>
      </c>
      <c r="AY331" s="150" t="s">
        <v>137</v>
      </c>
    </row>
    <row r="332" spans="2:65" s="12" customFormat="1">
      <c r="B332" s="141"/>
      <c r="D332" s="142" t="s">
        <v>150</v>
      </c>
      <c r="E332" s="143" t="s">
        <v>1</v>
      </c>
      <c r="F332" s="144" t="s">
        <v>404</v>
      </c>
      <c r="H332" s="145">
        <v>70.489999999999995</v>
      </c>
      <c r="I332" s="146"/>
      <c r="L332" s="141"/>
      <c r="M332" s="147"/>
      <c r="T332" s="148"/>
      <c r="AT332" s="143" t="s">
        <v>150</v>
      </c>
      <c r="AU332" s="143" t="s">
        <v>86</v>
      </c>
      <c r="AV332" s="12" t="s">
        <v>86</v>
      </c>
      <c r="AW332" s="12" t="s">
        <v>32</v>
      </c>
      <c r="AX332" s="12" t="s">
        <v>76</v>
      </c>
      <c r="AY332" s="143" t="s">
        <v>137</v>
      </c>
    </row>
    <row r="333" spans="2:65" s="14" customFormat="1">
      <c r="B333" s="165"/>
      <c r="D333" s="142" t="s">
        <v>150</v>
      </c>
      <c r="E333" s="166" t="s">
        <v>1</v>
      </c>
      <c r="F333" s="167" t="s">
        <v>178</v>
      </c>
      <c r="H333" s="168">
        <v>70.489999999999995</v>
      </c>
      <c r="I333" s="169"/>
      <c r="L333" s="165"/>
      <c r="M333" s="170"/>
      <c r="T333" s="171"/>
      <c r="AT333" s="166" t="s">
        <v>150</v>
      </c>
      <c r="AU333" s="166" t="s">
        <v>86</v>
      </c>
      <c r="AV333" s="14" t="s">
        <v>145</v>
      </c>
      <c r="AW333" s="14" t="s">
        <v>32</v>
      </c>
      <c r="AX333" s="14" t="s">
        <v>84</v>
      </c>
      <c r="AY333" s="166" t="s">
        <v>137</v>
      </c>
    </row>
    <row r="334" spans="2:65" s="12" customFormat="1">
      <c r="B334" s="141"/>
      <c r="D334" s="142" t="s">
        <v>150</v>
      </c>
      <c r="F334" s="144" t="s">
        <v>405</v>
      </c>
      <c r="H334" s="145">
        <v>84.587999999999994</v>
      </c>
      <c r="I334" s="146"/>
      <c r="L334" s="141"/>
      <c r="M334" s="147"/>
      <c r="T334" s="148"/>
      <c r="AT334" s="143" t="s">
        <v>150</v>
      </c>
      <c r="AU334" s="143" t="s">
        <v>86</v>
      </c>
      <c r="AV334" s="12" t="s">
        <v>86</v>
      </c>
      <c r="AW334" s="12" t="s">
        <v>4</v>
      </c>
      <c r="AX334" s="12" t="s">
        <v>84</v>
      </c>
      <c r="AY334" s="143" t="s">
        <v>137</v>
      </c>
    </row>
    <row r="335" spans="2:65" s="1" customFormat="1" ht="33" customHeight="1">
      <c r="B335" s="32"/>
      <c r="C335" s="155" t="s">
        <v>406</v>
      </c>
      <c r="D335" s="155" t="s">
        <v>158</v>
      </c>
      <c r="E335" s="156" t="s">
        <v>407</v>
      </c>
      <c r="F335" s="157" t="s">
        <v>408</v>
      </c>
      <c r="G335" s="158" t="s">
        <v>143</v>
      </c>
      <c r="H335" s="159">
        <v>119.128</v>
      </c>
      <c r="I335" s="160"/>
      <c r="J335" s="161">
        <f>ROUND(I335*H335,2)</f>
        <v>0</v>
      </c>
      <c r="K335" s="157" t="s">
        <v>144</v>
      </c>
      <c r="L335" s="162"/>
      <c r="M335" s="163" t="s">
        <v>1</v>
      </c>
      <c r="N335" s="164" t="s">
        <v>41</v>
      </c>
      <c r="P335" s="137">
        <f>O335*H335</f>
        <v>0</v>
      </c>
      <c r="Q335" s="137">
        <v>2.0999999999999999E-3</v>
      </c>
      <c r="R335" s="137">
        <f>Q335*H335</f>
        <v>0.25016879999999997</v>
      </c>
      <c r="S335" s="137">
        <v>0</v>
      </c>
      <c r="T335" s="138">
        <f>S335*H335</f>
        <v>0</v>
      </c>
      <c r="AR335" s="139" t="s">
        <v>321</v>
      </c>
      <c r="AT335" s="139" t="s">
        <v>158</v>
      </c>
      <c r="AU335" s="139" t="s">
        <v>86</v>
      </c>
      <c r="AY335" s="17" t="s">
        <v>137</v>
      </c>
      <c r="BE335" s="140">
        <f>IF(N335="základní",J335,0)</f>
        <v>0</v>
      </c>
      <c r="BF335" s="140">
        <f>IF(N335="snížená",J335,0)</f>
        <v>0</v>
      </c>
      <c r="BG335" s="140">
        <f>IF(N335="zákl. přenesená",J335,0)</f>
        <v>0</v>
      </c>
      <c r="BH335" s="140">
        <f>IF(N335="sníž. přenesená",J335,0)</f>
        <v>0</v>
      </c>
      <c r="BI335" s="140">
        <f>IF(N335="nulová",J335,0)</f>
        <v>0</v>
      </c>
      <c r="BJ335" s="17" t="s">
        <v>84</v>
      </c>
      <c r="BK335" s="140">
        <f>ROUND(I335*H335,2)</f>
        <v>0</v>
      </c>
      <c r="BL335" s="17" t="s">
        <v>234</v>
      </c>
      <c r="BM335" s="139" t="s">
        <v>409</v>
      </c>
    </row>
    <row r="336" spans="2:65" s="12" customFormat="1">
      <c r="B336" s="141"/>
      <c r="D336" s="142" t="s">
        <v>150</v>
      </c>
      <c r="F336" s="144" t="s">
        <v>410</v>
      </c>
      <c r="H336" s="145">
        <v>119.128</v>
      </c>
      <c r="I336" s="146"/>
      <c r="L336" s="141"/>
      <c r="M336" s="147"/>
      <c r="T336" s="148"/>
      <c r="AT336" s="143" t="s">
        <v>150</v>
      </c>
      <c r="AU336" s="143" t="s">
        <v>86</v>
      </c>
      <c r="AV336" s="12" t="s">
        <v>86</v>
      </c>
      <c r="AW336" s="12" t="s">
        <v>4</v>
      </c>
      <c r="AX336" s="12" t="s">
        <v>84</v>
      </c>
      <c r="AY336" s="143" t="s">
        <v>137</v>
      </c>
    </row>
    <row r="337" spans="2:65" s="1" customFormat="1" ht="24.2" customHeight="1">
      <c r="B337" s="32"/>
      <c r="C337" s="155" t="s">
        <v>411</v>
      </c>
      <c r="D337" s="155" t="s">
        <v>158</v>
      </c>
      <c r="E337" s="156" t="s">
        <v>412</v>
      </c>
      <c r="F337" s="157" t="s">
        <v>413</v>
      </c>
      <c r="G337" s="158" t="s">
        <v>414</v>
      </c>
      <c r="H337" s="159">
        <v>1</v>
      </c>
      <c r="I337" s="160"/>
      <c r="J337" s="161">
        <f>ROUND(I337*H337,2)</f>
        <v>0</v>
      </c>
      <c r="K337" s="157" t="s">
        <v>1</v>
      </c>
      <c r="L337" s="162"/>
      <c r="M337" s="163" t="s">
        <v>1</v>
      </c>
      <c r="N337" s="164" t="s">
        <v>41</v>
      </c>
      <c r="P337" s="137">
        <f>O337*H337</f>
        <v>0</v>
      </c>
      <c r="Q337" s="137">
        <v>6.7949999999999997E-2</v>
      </c>
      <c r="R337" s="137">
        <f>Q337*H337</f>
        <v>6.7949999999999997E-2</v>
      </c>
      <c r="S337" s="137">
        <v>0</v>
      </c>
      <c r="T337" s="138">
        <f>S337*H337</f>
        <v>0</v>
      </c>
      <c r="AR337" s="139" t="s">
        <v>321</v>
      </c>
      <c r="AT337" s="139" t="s">
        <v>158</v>
      </c>
      <c r="AU337" s="139" t="s">
        <v>86</v>
      </c>
      <c r="AY337" s="17" t="s">
        <v>137</v>
      </c>
      <c r="BE337" s="140">
        <f>IF(N337="základní",J337,0)</f>
        <v>0</v>
      </c>
      <c r="BF337" s="140">
        <f>IF(N337="snížená",J337,0)</f>
        <v>0</v>
      </c>
      <c r="BG337" s="140">
        <f>IF(N337="zákl. přenesená",J337,0)</f>
        <v>0</v>
      </c>
      <c r="BH337" s="140">
        <f>IF(N337="sníž. přenesená",J337,0)</f>
        <v>0</v>
      </c>
      <c r="BI337" s="140">
        <f>IF(N337="nulová",J337,0)</f>
        <v>0</v>
      </c>
      <c r="BJ337" s="17" t="s">
        <v>84</v>
      </c>
      <c r="BK337" s="140">
        <f>ROUND(I337*H337,2)</f>
        <v>0</v>
      </c>
      <c r="BL337" s="17" t="s">
        <v>234</v>
      </c>
      <c r="BM337" s="139" t="s">
        <v>415</v>
      </c>
    </row>
    <row r="338" spans="2:65" s="1" customFormat="1" ht="24.2" customHeight="1">
      <c r="B338" s="32"/>
      <c r="C338" s="128" t="s">
        <v>416</v>
      </c>
      <c r="D338" s="128" t="s">
        <v>140</v>
      </c>
      <c r="E338" s="129" t="s">
        <v>417</v>
      </c>
      <c r="F338" s="130" t="s">
        <v>418</v>
      </c>
      <c r="G338" s="131" t="s">
        <v>419</v>
      </c>
      <c r="H338" s="179"/>
      <c r="I338" s="133"/>
      <c r="J338" s="134">
        <f>ROUND(I338*H338,2)</f>
        <v>0</v>
      </c>
      <c r="K338" s="130" t="s">
        <v>144</v>
      </c>
      <c r="L338" s="32"/>
      <c r="M338" s="135" t="s">
        <v>1</v>
      </c>
      <c r="N338" s="136" t="s">
        <v>41</v>
      </c>
      <c r="P338" s="137">
        <f>O338*H338</f>
        <v>0</v>
      </c>
      <c r="Q338" s="137">
        <v>0</v>
      </c>
      <c r="R338" s="137">
        <f>Q338*H338</f>
        <v>0</v>
      </c>
      <c r="S338" s="137">
        <v>0</v>
      </c>
      <c r="T338" s="138">
        <f>S338*H338</f>
        <v>0</v>
      </c>
      <c r="AR338" s="139" t="s">
        <v>234</v>
      </c>
      <c r="AT338" s="139" t="s">
        <v>140</v>
      </c>
      <c r="AU338" s="139" t="s">
        <v>86</v>
      </c>
      <c r="AY338" s="17" t="s">
        <v>137</v>
      </c>
      <c r="BE338" s="140">
        <f>IF(N338="základní",J338,0)</f>
        <v>0</v>
      </c>
      <c r="BF338" s="140">
        <f>IF(N338="snížená",J338,0)</f>
        <v>0</v>
      </c>
      <c r="BG338" s="140">
        <f>IF(N338="zákl. přenesená",J338,0)</f>
        <v>0</v>
      </c>
      <c r="BH338" s="140">
        <f>IF(N338="sníž. přenesená",J338,0)</f>
        <v>0</v>
      </c>
      <c r="BI338" s="140">
        <f>IF(N338="nulová",J338,0)</f>
        <v>0</v>
      </c>
      <c r="BJ338" s="17" t="s">
        <v>84</v>
      </c>
      <c r="BK338" s="140">
        <f>ROUND(I338*H338,2)</f>
        <v>0</v>
      </c>
      <c r="BL338" s="17" t="s">
        <v>234</v>
      </c>
      <c r="BM338" s="139" t="s">
        <v>420</v>
      </c>
    </row>
    <row r="339" spans="2:65" s="11" customFormat="1" ht="22.9" customHeight="1">
      <c r="B339" s="116"/>
      <c r="D339" s="117" t="s">
        <v>75</v>
      </c>
      <c r="E339" s="126" t="s">
        <v>421</v>
      </c>
      <c r="F339" s="126" t="s">
        <v>422</v>
      </c>
      <c r="I339" s="119"/>
      <c r="J339" s="127">
        <f>BK339</f>
        <v>0</v>
      </c>
      <c r="L339" s="116"/>
      <c r="M339" s="121"/>
      <c r="P339" s="122">
        <f>SUM(P340:P389)</f>
        <v>0</v>
      </c>
      <c r="R339" s="122">
        <f>SUM(R340:R389)</f>
        <v>4.3297918199999996</v>
      </c>
      <c r="T339" s="123">
        <f>SUM(T340:T389)</f>
        <v>0</v>
      </c>
      <c r="AR339" s="117" t="s">
        <v>86</v>
      </c>
      <c r="AT339" s="124" t="s">
        <v>75</v>
      </c>
      <c r="AU339" s="124" t="s">
        <v>84</v>
      </c>
      <c r="AY339" s="117" t="s">
        <v>137</v>
      </c>
      <c r="BK339" s="125">
        <f>SUM(BK340:BK389)</f>
        <v>0</v>
      </c>
    </row>
    <row r="340" spans="2:65" s="1" customFormat="1" ht="24.2" customHeight="1">
      <c r="B340" s="32"/>
      <c r="C340" s="128" t="s">
        <v>423</v>
      </c>
      <c r="D340" s="128" t="s">
        <v>140</v>
      </c>
      <c r="E340" s="129" t="s">
        <v>424</v>
      </c>
      <c r="F340" s="130" t="s">
        <v>425</v>
      </c>
      <c r="G340" s="131" t="s">
        <v>143</v>
      </c>
      <c r="H340" s="132">
        <v>31.37</v>
      </c>
      <c r="I340" s="133"/>
      <c r="J340" s="134">
        <f>ROUND(I340*H340,2)</f>
        <v>0</v>
      </c>
      <c r="K340" s="130" t="s">
        <v>144</v>
      </c>
      <c r="L340" s="32"/>
      <c r="M340" s="135" t="s">
        <v>1</v>
      </c>
      <c r="N340" s="136" t="s">
        <v>41</v>
      </c>
      <c r="P340" s="137">
        <f>O340*H340</f>
        <v>0</v>
      </c>
      <c r="Q340" s="137">
        <v>0</v>
      </c>
      <c r="R340" s="137">
        <f>Q340*H340</f>
        <v>0</v>
      </c>
      <c r="S340" s="137">
        <v>0</v>
      </c>
      <c r="T340" s="138">
        <f>S340*H340</f>
        <v>0</v>
      </c>
      <c r="AR340" s="139" t="s">
        <v>234</v>
      </c>
      <c r="AT340" s="139" t="s">
        <v>140</v>
      </c>
      <c r="AU340" s="139" t="s">
        <v>86</v>
      </c>
      <c r="AY340" s="17" t="s">
        <v>137</v>
      </c>
      <c r="BE340" s="140">
        <f>IF(N340="základní",J340,0)</f>
        <v>0</v>
      </c>
      <c r="BF340" s="140">
        <f>IF(N340="snížená",J340,0)</f>
        <v>0</v>
      </c>
      <c r="BG340" s="140">
        <f>IF(N340="zákl. přenesená",J340,0)</f>
        <v>0</v>
      </c>
      <c r="BH340" s="140">
        <f>IF(N340="sníž. přenesená",J340,0)</f>
        <v>0</v>
      </c>
      <c r="BI340" s="140">
        <f>IF(N340="nulová",J340,0)</f>
        <v>0</v>
      </c>
      <c r="BJ340" s="17" t="s">
        <v>84</v>
      </c>
      <c r="BK340" s="140">
        <f>ROUND(I340*H340,2)</f>
        <v>0</v>
      </c>
      <c r="BL340" s="17" t="s">
        <v>234</v>
      </c>
      <c r="BM340" s="139" t="s">
        <v>426</v>
      </c>
    </row>
    <row r="341" spans="2:65" s="13" customFormat="1">
      <c r="B341" s="149"/>
      <c r="D341" s="142" t="s">
        <v>150</v>
      </c>
      <c r="E341" s="150" t="s">
        <v>1</v>
      </c>
      <c r="F341" s="151" t="s">
        <v>300</v>
      </c>
      <c r="H341" s="150" t="s">
        <v>1</v>
      </c>
      <c r="I341" s="152"/>
      <c r="L341" s="149"/>
      <c r="M341" s="153"/>
      <c r="T341" s="154"/>
      <c r="AT341" s="150" t="s">
        <v>150</v>
      </c>
      <c r="AU341" s="150" t="s">
        <v>86</v>
      </c>
      <c r="AV341" s="13" t="s">
        <v>84</v>
      </c>
      <c r="AW341" s="13" t="s">
        <v>32</v>
      </c>
      <c r="AX341" s="13" t="s">
        <v>76</v>
      </c>
      <c r="AY341" s="150" t="s">
        <v>137</v>
      </c>
    </row>
    <row r="342" spans="2:65" s="12" customFormat="1">
      <c r="B342" s="141"/>
      <c r="D342" s="142" t="s">
        <v>150</v>
      </c>
      <c r="E342" s="143" t="s">
        <v>1</v>
      </c>
      <c r="F342" s="144" t="s">
        <v>319</v>
      </c>
      <c r="H342" s="145">
        <v>26.186</v>
      </c>
      <c r="I342" s="146"/>
      <c r="L342" s="141"/>
      <c r="M342" s="147"/>
      <c r="T342" s="148"/>
      <c r="AT342" s="143" t="s">
        <v>150</v>
      </c>
      <c r="AU342" s="143" t="s">
        <v>86</v>
      </c>
      <c r="AV342" s="12" t="s">
        <v>86</v>
      </c>
      <c r="AW342" s="12" t="s">
        <v>32</v>
      </c>
      <c r="AX342" s="12" t="s">
        <v>76</v>
      </c>
      <c r="AY342" s="143" t="s">
        <v>137</v>
      </c>
    </row>
    <row r="343" spans="2:65" s="13" customFormat="1">
      <c r="B343" s="149"/>
      <c r="D343" s="142" t="s">
        <v>150</v>
      </c>
      <c r="E343" s="150" t="s">
        <v>1</v>
      </c>
      <c r="F343" s="151" t="s">
        <v>427</v>
      </c>
      <c r="H343" s="150" t="s">
        <v>1</v>
      </c>
      <c r="I343" s="152"/>
      <c r="L343" s="149"/>
      <c r="M343" s="153"/>
      <c r="T343" s="154"/>
      <c r="AT343" s="150" t="s">
        <v>150</v>
      </c>
      <c r="AU343" s="150" t="s">
        <v>86</v>
      </c>
      <c r="AV343" s="13" t="s">
        <v>84</v>
      </c>
      <c r="AW343" s="13" t="s">
        <v>32</v>
      </c>
      <c r="AX343" s="13" t="s">
        <v>76</v>
      </c>
      <c r="AY343" s="150" t="s">
        <v>137</v>
      </c>
    </row>
    <row r="344" spans="2:65" s="12" customFormat="1">
      <c r="B344" s="141"/>
      <c r="D344" s="142" t="s">
        <v>150</v>
      </c>
      <c r="E344" s="143" t="s">
        <v>1</v>
      </c>
      <c r="F344" s="144" t="s">
        <v>428</v>
      </c>
      <c r="H344" s="145">
        <v>5.1840000000000002</v>
      </c>
      <c r="I344" s="146"/>
      <c r="L344" s="141"/>
      <c r="M344" s="147"/>
      <c r="T344" s="148"/>
      <c r="AT344" s="143" t="s">
        <v>150</v>
      </c>
      <c r="AU344" s="143" t="s">
        <v>86</v>
      </c>
      <c r="AV344" s="12" t="s">
        <v>86</v>
      </c>
      <c r="AW344" s="12" t="s">
        <v>32</v>
      </c>
      <c r="AX344" s="12" t="s">
        <v>76</v>
      </c>
      <c r="AY344" s="143" t="s">
        <v>137</v>
      </c>
    </row>
    <row r="345" spans="2:65" s="14" customFormat="1">
      <c r="B345" s="165"/>
      <c r="D345" s="142" t="s">
        <v>150</v>
      </c>
      <c r="E345" s="166" t="s">
        <v>1</v>
      </c>
      <c r="F345" s="167" t="s">
        <v>178</v>
      </c>
      <c r="H345" s="168">
        <v>31.37</v>
      </c>
      <c r="I345" s="169"/>
      <c r="L345" s="165"/>
      <c r="M345" s="170"/>
      <c r="T345" s="171"/>
      <c r="AT345" s="166" t="s">
        <v>150</v>
      </c>
      <c r="AU345" s="166" t="s">
        <v>86</v>
      </c>
      <c r="AV345" s="14" t="s">
        <v>145</v>
      </c>
      <c r="AW345" s="14" t="s">
        <v>32</v>
      </c>
      <c r="AX345" s="14" t="s">
        <v>84</v>
      </c>
      <c r="AY345" s="166" t="s">
        <v>137</v>
      </c>
    </row>
    <row r="346" spans="2:65" s="1" customFormat="1" ht="24.2" customHeight="1">
      <c r="B346" s="32"/>
      <c r="C346" s="155" t="s">
        <v>429</v>
      </c>
      <c r="D346" s="155" t="s">
        <v>158</v>
      </c>
      <c r="E346" s="156" t="s">
        <v>430</v>
      </c>
      <c r="F346" s="157" t="s">
        <v>431</v>
      </c>
      <c r="G346" s="158" t="s">
        <v>143</v>
      </c>
      <c r="H346" s="159">
        <v>5.4429999999999996</v>
      </c>
      <c r="I346" s="160"/>
      <c r="J346" s="161">
        <f>ROUND(I346*H346,2)</f>
        <v>0</v>
      </c>
      <c r="K346" s="157" t="s">
        <v>144</v>
      </c>
      <c r="L346" s="162"/>
      <c r="M346" s="163" t="s">
        <v>1</v>
      </c>
      <c r="N346" s="164" t="s">
        <v>41</v>
      </c>
      <c r="P346" s="137">
        <f>O346*H346</f>
        <v>0</v>
      </c>
      <c r="Q346" s="137">
        <v>3.0000000000000001E-3</v>
      </c>
      <c r="R346" s="137">
        <f>Q346*H346</f>
        <v>1.6329E-2</v>
      </c>
      <c r="S346" s="137">
        <v>0</v>
      </c>
      <c r="T346" s="138">
        <f>S346*H346</f>
        <v>0</v>
      </c>
      <c r="AR346" s="139" t="s">
        <v>321</v>
      </c>
      <c r="AT346" s="139" t="s">
        <v>158</v>
      </c>
      <c r="AU346" s="139" t="s">
        <v>86</v>
      </c>
      <c r="AY346" s="17" t="s">
        <v>137</v>
      </c>
      <c r="BE346" s="140">
        <f>IF(N346="základní",J346,0)</f>
        <v>0</v>
      </c>
      <c r="BF346" s="140">
        <f>IF(N346="snížená",J346,0)</f>
        <v>0</v>
      </c>
      <c r="BG346" s="140">
        <f>IF(N346="zákl. přenesená",J346,0)</f>
        <v>0</v>
      </c>
      <c r="BH346" s="140">
        <f>IF(N346="sníž. přenesená",J346,0)</f>
        <v>0</v>
      </c>
      <c r="BI346" s="140">
        <f>IF(N346="nulová",J346,0)</f>
        <v>0</v>
      </c>
      <c r="BJ346" s="17" t="s">
        <v>84</v>
      </c>
      <c r="BK346" s="140">
        <f>ROUND(I346*H346,2)</f>
        <v>0</v>
      </c>
      <c r="BL346" s="17" t="s">
        <v>234</v>
      </c>
      <c r="BM346" s="139" t="s">
        <v>432</v>
      </c>
    </row>
    <row r="347" spans="2:65" s="12" customFormat="1">
      <c r="B347" s="141"/>
      <c r="D347" s="142" t="s">
        <v>150</v>
      </c>
      <c r="F347" s="144" t="s">
        <v>433</v>
      </c>
      <c r="H347" s="145">
        <v>5.4429999999999996</v>
      </c>
      <c r="I347" s="146"/>
      <c r="L347" s="141"/>
      <c r="M347" s="147"/>
      <c r="T347" s="148"/>
      <c r="AT347" s="143" t="s">
        <v>150</v>
      </c>
      <c r="AU347" s="143" t="s">
        <v>86</v>
      </c>
      <c r="AV347" s="12" t="s">
        <v>86</v>
      </c>
      <c r="AW347" s="12" t="s">
        <v>4</v>
      </c>
      <c r="AX347" s="12" t="s">
        <v>84</v>
      </c>
      <c r="AY347" s="143" t="s">
        <v>137</v>
      </c>
    </row>
    <row r="348" spans="2:65" s="1" customFormat="1" ht="24.2" customHeight="1">
      <c r="B348" s="32"/>
      <c r="C348" s="155" t="s">
        <v>434</v>
      </c>
      <c r="D348" s="155" t="s">
        <v>158</v>
      </c>
      <c r="E348" s="156" t="s">
        <v>435</v>
      </c>
      <c r="F348" s="157" t="s">
        <v>436</v>
      </c>
      <c r="G348" s="158" t="s">
        <v>143</v>
      </c>
      <c r="H348" s="159">
        <v>26.445</v>
      </c>
      <c r="I348" s="160"/>
      <c r="J348" s="161">
        <f>ROUND(I348*H348,2)</f>
        <v>0</v>
      </c>
      <c r="K348" s="157" t="s">
        <v>144</v>
      </c>
      <c r="L348" s="162"/>
      <c r="M348" s="163" t="s">
        <v>1</v>
      </c>
      <c r="N348" s="164" t="s">
        <v>41</v>
      </c>
      <c r="P348" s="137">
        <f>O348*H348</f>
        <v>0</v>
      </c>
      <c r="Q348" s="137">
        <v>1.4E-3</v>
      </c>
      <c r="R348" s="137">
        <f>Q348*H348</f>
        <v>3.7023E-2</v>
      </c>
      <c r="S348" s="137">
        <v>0</v>
      </c>
      <c r="T348" s="138">
        <f>S348*H348</f>
        <v>0</v>
      </c>
      <c r="AR348" s="139" t="s">
        <v>321</v>
      </c>
      <c r="AT348" s="139" t="s">
        <v>158</v>
      </c>
      <c r="AU348" s="139" t="s">
        <v>86</v>
      </c>
      <c r="AY348" s="17" t="s">
        <v>137</v>
      </c>
      <c r="BE348" s="140">
        <f>IF(N348="základní",J348,0)</f>
        <v>0</v>
      </c>
      <c r="BF348" s="140">
        <f>IF(N348="snížená",J348,0)</f>
        <v>0</v>
      </c>
      <c r="BG348" s="140">
        <f>IF(N348="zákl. přenesená",J348,0)</f>
        <v>0</v>
      </c>
      <c r="BH348" s="140">
        <f>IF(N348="sníž. přenesená",J348,0)</f>
        <v>0</v>
      </c>
      <c r="BI348" s="140">
        <f>IF(N348="nulová",J348,0)</f>
        <v>0</v>
      </c>
      <c r="BJ348" s="17" t="s">
        <v>84</v>
      </c>
      <c r="BK348" s="140">
        <f>ROUND(I348*H348,2)</f>
        <v>0</v>
      </c>
      <c r="BL348" s="17" t="s">
        <v>234</v>
      </c>
      <c r="BM348" s="139" t="s">
        <v>437</v>
      </c>
    </row>
    <row r="349" spans="2:65" s="12" customFormat="1">
      <c r="B349" s="141"/>
      <c r="D349" s="142" t="s">
        <v>150</v>
      </c>
      <c r="F349" s="144" t="s">
        <v>438</v>
      </c>
      <c r="H349" s="145">
        <v>26.445</v>
      </c>
      <c r="I349" s="146"/>
      <c r="L349" s="141"/>
      <c r="M349" s="147"/>
      <c r="T349" s="148"/>
      <c r="AT349" s="143" t="s">
        <v>150</v>
      </c>
      <c r="AU349" s="143" t="s">
        <v>86</v>
      </c>
      <c r="AV349" s="12" t="s">
        <v>86</v>
      </c>
      <c r="AW349" s="12" t="s">
        <v>4</v>
      </c>
      <c r="AX349" s="12" t="s">
        <v>84</v>
      </c>
      <c r="AY349" s="143" t="s">
        <v>137</v>
      </c>
    </row>
    <row r="350" spans="2:65" s="1" customFormat="1" ht="24.2" customHeight="1">
      <c r="B350" s="32"/>
      <c r="C350" s="155" t="s">
        <v>439</v>
      </c>
      <c r="D350" s="155" t="s">
        <v>158</v>
      </c>
      <c r="E350" s="156" t="s">
        <v>440</v>
      </c>
      <c r="F350" s="157" t="s">
        <v>441</v>
      </c>
      <c r="G350" s="158" t="s">
        <v>143</v>
      </c>
      <c r="H350" s="159">
        <v>1.1000000000000001</v>
      </c>
      <c r="I350" s="160"/>
      <c r="J350" s="161">
        <f>ROUND(I350*H350,2)</f>
        <v>0</v>
      </c>
      <c r="K350" s="157" t="s">
        <v>144</v>
      </c>
      <c r="L350" s="162"/>
      <c r="M350" s="163" t="s">
        <v>1</v>
      </c>
      <c r="N350" s="164" t="s">
        <v>41</v>
      </c>
      <c r="P350" s="137">
        <f>O350*H350</f>
        <v>0</v>
      </c>
      <c r="Q350" s="137">
        <v>1.1999999999999999E-3</v>
      </c>
      <c r="R350" s="137">
        <f>Q350*H350</f>
        <v>1.32E-3</v>
      </c>
      <c r="S350" s="137">
        <v>0</v>
      </c>
      <c r="T350" s="138">
        <f>S350*H350</f>
        <v>0</v>
      </c>
      <c r="AR350" s="139" t="s">
        <v>321</v>
      </c>
      <c r="AT350" s="139" t="s">
        <v>158</v>
      </c>
      <c r="AU350" s="139" t="s">
        <v>86</v>
      </c>
      <c r="AY350" s="17" t="s">
        <v>137</v>
      </c>
      <c r="BE350" s="140">
        <f>IF(N350="základní",J350,0)</f>
        <v>0</v>
      </c>
      <c r="BF350" s="140">
        <f>IF(N350="snížená",J350,0)</f>
        <v>0</v>
      </c>
      <c r="BG350" s="140">
        <f>IF(N350="zákl. přenesená",J350,0)</f>
        <v>0</v>
      </c>
      <c r="BH350" s="140">
        <f>IF(N350="sníž. přenesená",J350,0)</f>
        <v>0</v>
      </c>
      <c r="BI350" s="140">
        <f>IF(N350="nulová",J350,0)</f>
        <v>0</v>
      </c>
      <c r="BJ350" s="17" t="s">
        <v>84</v>
      </c>
      <c r="BK350" s="140">
        <f>ROUND(I350*H350,2)</f>
        <v>0</v>
      </c>
      <c r="BL350" s="17" t="s">
        <v>234</v>
      </c>
      <c r="BM350" s="139" t="s">
        <v>442</v>
      </c>
    </row>
    <row r="351" spans="2:65" s="12" customFormat="1">
      <c r="B351" s="141"/>
      <c r="D351" s="142" t="s">
        <v>150</v>
      </c>
      <c r="F351" s="144" t="s">
        <v>443</v>
      </c>
      <c r="H351" s="145">
        <v>1.1000000000000001</v>
      </c>
      <c r="I351" s="146"/>
      <c r="L351" s="141"/>
      <c r="M351" s="147"/>
      <c r="T351" s="148"/>
      <c r="AT351" s="143" t="s">
        <v>150</v>
      </c>
      <c r="AU351" s="143" t="s">
        <v>86</v>
      </c>
      <c r="AV351" s="12" t="s">
        <v>86</v>
      </c>
      <c r="AW351" s="12" t="s">
        <v>4</v>
      </c>
      <c r="AX351" s="12" t="s">
        <v>84</v>
      </c>
      <c r="AY351" s="143" t="s">
        <v>137</v>
      </c>
    </row>
    <row r="352" spans="2:65" s="1" customFormat="1" ht="33" customHeight="1">
      <c r="B352" s="32"/>
      <c r="C352" s="128" t="s">
        <v>444</v>
      </c>
      <c r="D352" s="128" t="s">
        <v>140</v>
      </c>
      <c r="E352" s="129" t="s">
        <v>445</v>
      </c>
      <c r="F352" s="130" t="s">
        <v>446</v>
      </c>
      <c r="G352" s="131" t="s">
        <v>143</v>
      </c>
      <c r="H352" s="132">
        <v>281.77499999999998</v>
      </c>
      <c r="I352" s="133"/>
      <c r="J352" s="134">
        <f>ROUND(I352*H352,2)</f>
        <v>0</v>
      </c>
      <c r="K352" s="130" t="s">
        <v>144</v>
      </c>
      <c r="L352" s="32"/>
      <c r="M352" s="135" t="s">
        <v>1</v>
      </c>
      <c r="N352" s="136" t="s">
        <v>41</v>
      </c>
      <c r="P352" s="137">
        <f>O352*H352</f>
        <v>0</v>
      </c>
      <c r="Q352" s="137">
        <v>0</v>
      </c>
      <c r="R352" s="137">
        <f>Q352*H352</f>
        <v>0</v>
      </c>
      <c r="S352" s="137">
        <v>0</v>
      </c>
      <c r="T352" s="138">
        <f>S352*H352</f>
        <v>0</v>
      </c>
      <c r="AR352" s="139" t="s">
        <v>234</v>
      </c>
      <c r="AT352" s="139" t="s">
        <v>140</v>
      </c>
      <c r="AU352" s="139" t="s">
        <v>86</v>
      </c>
      <c r="AY352" s="17" t="s">
        <v>137</v>
      </c>
      <c r="BE352" s="140">
        <f>IF(N352="základní",J352,0)</f>
        <v>0</v>
      </c>
      <c r="BF352" s="140">
        <f>IF(N352="snížená",J352,0)</f>
        <v>0</v>
      </c>
      <c r="BG352" s="140">
        <f>IF(N352="zákl. přenesená",J352,0)</f>
        <v>0</v>
      </c>
      <c r="BH352" s="140">
        <f>IF(N352="sníž. přenesená",J352,0)</f>
        <v>0</v>
      </c>
      <c r="BI352" s="140">
        <f>IF(N352="nulová",J352,0)</f>
        <v>0</v>
      </c>
      <c r="BJ352" s="17" t="s">
        <v>84</v>
      </c>
      <c r="BK352" s="140">
        <f>ROUND(I352*H352,2)</f>
        <v>0</v>
      </c>
      <c r="BL352" s="17" t="s">
        <v>234</v>
      </c>
      <c r="BM352" s="139" t="s">
        <v>447</v>
      </c>
    </row>
    <row r="353" spans="2:65" s="13" customFormat="1">
      <c r="B353" s="149"/>
      <c r="D353" s="142" t="s">
        <v>150</v>
      </c>
      <c r="E353" s="150" t="s">
        <v>1</v>
      </c>
      <c r="F353" s="151" t="s">
        <v>448</v>
      </c>
      <c r="H353" s="150" t="s">
        <v>1</v>
      </c>
      <c r="I353" s="152"/>
      <c r="L353" s="149"/>
      <c r="M353" s="153"/>
      <c r="T353" s="154"/>
      <c r="AT353" s="150" t="s">
        <v>150</v>
      </c>
      <c r="AU353" s="150" t="s">
        <v>86</v>
      </c>
      <c r="AV353" s="13" t="s">
        <v>84</v>
      </c>
      <c r="AW353" s="13" t="s">
        <v>32</v>
      </c>
      <c r="AX353" s="13" t="s">
        <v>76</v>
      </c>
      <c r="AY353" s="150" t="s">
        <v>137</v>
      </c>
    </row>
    <row r="354" spans="2:65" s="12" customFormat="1">
      <c r="B354" s="141"/>
      <c r="D354" s="142" t="s">
        <v>150</v>
      </c>
      <c r="E354" s="143" t="s">
        <v>1</v>
      </c>
      <c r="F354" s="144" t="s">
        <v>449</v>
      </c>
      <c r="H354" s="145">
        <v>281.77499999999998</v>
      </c>
      <c r="I354" s="146"/>
      <c r="L354" s="141"/>
      <c r="M354" s="147"/>
      <c r="T354" s="148"/>
      <c r="AT354" s="143" t="s">
        <v>150</v>
      </c>
      <c r="AU354" s="143" t="s">
        <v>86</v>
      </c>
      <c r="AV354" s="12" t="s">
        <v>86</v>
      </c>
      <c r="AW354" s="12" t="s">
        <v>32</v>
      </c>
      <c r="AX354" s="12" t="s">
        <v>84</v>
      </c>
      <c r="AY354" s="143" t="s">
        <v>137</v>
      </c>
    </row>
    <row r="355" spans="2:65" s="1" customFormat="1" ht="24.2" customHeight="1">
      <c r="B355" s="32"/>
      <c r="C355" s="155" t="s">
        <v>450</v>
      </c>
      <c r="D355" s="155" t="s">
        <v>158</v>
      </c>
      <c r="E355" s="156" t="s">
        <v>451</v>
      </c>
      <c r="F355" s="157" t="s">
        <v>452</v>
      </c>
      <c r="G355" s="158" t="s">
        <v>143</v>
      </c>
      <c r="H355" s="159">
        <v>591.72799999999995</v>
      </c>
      <c r="I355" s="160"/>
      <c r="J355" s="161">
        <f>ROUND(I355*H355,2)</f>
        <v>0</v>
      </c>
      <c r="K355" s="157" t="s">
        <v>144</v>
      </c>
      <c r="L355" s="162"/>
      <c r="M355" s="163" t="s">
        <v>1</v>
      </c>
      <c r="N355" s="164" t="s">
        <v>41</v>
      </c>
      <c r="P355" s="137">
        <f>O355*H355</f>
        <v>0</v>
      </c>
      <c r="Q355" s="137">
        <v>4.1999999999999997E-3</v>
      </c>
      <c r="R355" s="137">
        <f>Q355*H355</f>
        <v>2.4852575999999997</v>
      </c>
      <c r="S355" s="137">
        <v>0</v>
      </c>
      <c r="T355" s="138">
        <f>S355*H355</f>
        <v>0</v>
      </c>
      <c r="AR355" s="139" t="s">
        <v>321</v>
      </c>
      <c r="AT355" s="139" t="s">
        <v>158</v>
      </c>
      <c r="AU355" s="139" t="s">
        <v>86</v>
      </c>
      <c r="AY355" s="17" t="s">
        <v>137</v>
      </c>
      <c r="BE355" s="140">
        <f>IF(N355="základní",J355,0)</f>
        <v>0</v>
      </c>
      <c r="BF355" s="140">
        <f>IF(N355="snížená",J355,0)</f>
        <v>0</v>
      </c>
      <c r="BG355" s="140">
        <f>IF(N355="zákl. přenesená",J355,0)</f>
        <v>0</v>
      </c>
      <c r="BH355" s="140">
        <f>IF(N355="sníž. přenesená",J355,0)</f>
        <v>0</v>
      </c>
      <c r="BI355" s="140">
        <f>IF(N355="nulová",J355,0)</f>
        <v>0</v>
      </c>
      <c r="BJ355" s="17" t="s">
        <v>84</v>
      </c>
      <c r="BK355" s="140">
        <f>ROUND(I355*H355,2)</f>
        <v>0</v>
      </c>
      <c r="BL355" s="17" t="s">
        <v>234</v>
      </c>
      <c r="BM355" s="139" t="s">
        <v>453</v>
      </c>
    </row>
    <row r="356" spans="2:65" s="12" customFormat="1">
      <c r="B356" s="141"/>
      <c r="D356" s="142" t="s">
        <v>150</v>
      </c>
      <c r="F356" s="144" t="s">
        <v>454</v>
      </c>
      <c r="H356" s="145">
        <v>591.72799999999995</v>
      </c>
      <c r="I356" s="146"/>
      <c r="L356" s="141"/>
      <c r="M356" s="147"/>
      <c r="T356" s="148"/>
      <c r="AT356" s="143" t="s">
        <v>150</v>
      </c>
      <c r="AU356" s="143" t="s">
        <v>86</v>
      </c>
      <c r="AV356" s="12" t="s">
        <v>86</v>
      </c>
      <c r="AW356" s="12" t="s">
        <v>4</v>
      </c>
      <c r="AX356" s="12" t="s">
        <v>84</v>
      </c>
      <c r="AY356" s="143" t="s">
        <v>137</v>
      </c>
    </row>
    <row r="357" spans="2:65" s="1" customFormat="1" ht="24.2" customHeight="1">
      <c r="B357" s="32"/>
      <c r="C357" s="128" t="s">
        <v>455</v>
      </c>
      <c r="D357" s="128" t="s">
        <v>140</v>
      </c>
      <c r="E357" s="129" t="s">
        <v>456</v>
      </c>
      <c r="F357" s="130" t="s">
        <v>457</v>
      </c>
      <c r="G357" s="131" t="s">
        <v>143</v>
      </c>
      <c r="H357" s="132">
        <v>98.594999999999999</v>
      </c>
      <c r="I357" s="133"/>
      <c r="J357" s="134">
        <f>ROUND(I357*H357,2)</f>
        <v>0</v>
      </c>
      <c r="K357" s="130" t="s">
        <v>144</v>
      </c>
      <c r="L357" s="32"/>
      <c r="M357" s="135" t="s">
        <v>1</v>
      </c>
      <c r="N357" s="136" t="s">
        <v>41</v>
      </c>
      <c r="P357" s="137">
        <f>O357*H357</f>
        <v>0</v>
      </c>
      <c r="Q357" s="137">
        <v>0</v>
      </c>
      <c r="R357" s="137">
        <f>Q357*H357</f>
        <v>0</v>
      </c>
      <c r="S357" s="137">
        <v>0</v>
      </c>
      <c r="T357" s="138">
        <f>S357*H357</f>
        <v>0</v>
      </c>
      <c r="AR357" s="139" t="s">
        <v>234</v>
      </c>
      <c r="AT357" s="139" t="s">
        <v>140</v>
      </c>
      <c r="AU357" s="139" t="s">
        <v>86</v>
      </c>
      <c r="AY357" s="17" t="s">
        <v>137</v>
      </c>
      <c r="BE357" s="140">
        <f>IF(N357="základní",J357,0)</f>
        <v>0</v>
      </c>
      <c r="BF357" s="140">
        <f>IF(N357="snížená",J357,0)</f>
        <v>0</v>
      </c>
      <c r="BG357" s="140">
        <f>IF(N357="zákl. přenesená",J357,0)</f>
        <v>0</v>
      </c>
      <c r="BH357" s="140">
        <f>IF(N357="sníž. přenesená",J357,0)</f>
        <v>0</v>
      </c>
      <c r="BI357" s="140">
        <f>IF(N357="nulová",J357,0)</f>
        <v>0</v>
      </c>
      <c r="BJ357" s="17" t="s">
        <v>84</v>
      </c>
      <c r="BK357" s="140">
        <f>ROUND(I357*H357,2)</f>
        <v>0</v>
      </c>
      <c r="BL357" s="17" t="s">
        <v>234</v>
      </c>
      <c r="BM357" s="139" t="s">
        <v>458</v>
      </c>
    </row>
    <row r="358" spans="2:65" s="13" customFormat="1">
      <c r="B358" s="149"/>
      <c r="D358" s="142" t="s">
        <v>150</v>
      </c>
      <c r="E358" s="150" t="s">
        <v>1</v>
      </c>
      <c r="F358" s="151" t="s">
        <v>459</v>
      </c>
      <c r="H358" s="150" t="s">
        <v>1</v>
      </c>
      <c r="I358" s="152"/>
      <c r="L358" s="149"/>
      <c r="M358" s="153"/>
      <c r="T358" s="154"/>
      <c r="AT358" s="150" t="s">
        <v>150</v>
      </c>
      <c r="AU358" s="150" t="s">
        <v>86</v>
      </c>
      <c r="AV358" s="13" t="s">
        <v>84</v>
      </c>
      <c r="AW358" s="13" t="s">
        <v>32</v>
      </c>
      <c r="AX358" s="13" t="s">
        <v>76</v>
      </c>
      <c r="AY358" s="150" t="s">
        <v>137</v>
      </c>
    </row>
    <row r="359" spans="2:65" s="12" customFormat="1">
      <c r="B359" s="141"/>
      <c r="D359" s="142" t="s">
        <v>150</v>
      </c>
      <c r="E359" s="143" t="s">
        <v>1</v>
      </c>
      <c r="F359" s="144" t="s">
        <v>460</v>
      </c>
      <c r="H359" s="145">
        <v>15.7</v>
      </c>
      <c r="I359" s="146"/>
      <c r="L359" s="141"/>
      <c r="M359" s="147"/>
      <c r="T359" s="148"/>
      <c r="AT359" s="143" t="s">
        <v>150</v>
      </c>
      <c r="AU359" s="143" t="s">
        <v>86</v>
      </c>
      <c r="AV359" s="12" t="s">
        <v>86</v>
      </c>
      <c r="AW359" s="12" t="s">
        <v>32</v>
      </c>
      <c r="AX359" s="12" t="s">
        <v>76</v>
      </c>
      <c r="AY359" s="143" t="s">
        <v>137</v>
      </c>
    </row>
    <row r="360" spans="2:65" s="13" customFormat="1">
      <c r="B360" s="149"/>
      <c r="D360" s="142" t="s">
        <v>150</v>
      </c>
      <c r="E360" s="150" t="s">
        <v>1</v>
      </c>
      <c r="F360" s="151" t="s">
        <v>461</v>
      </c>
      <c r="H360" s="150" t="s">
        <v>1</v>
      </c>
      <c r="I360" s="152"/>
      <c r="L360" s="149"/>
      <c r="M360" s="153"/>
      <c r="T360" s="154"/>
      <c r="AT360" s="150" t="s">
        <v>150</v>
      </c>
      <c r="AU360" s="150" t="s">
        <v>86</v>
      </c>
      <c r="AV360" s="13" t="s">
        <v>84</v>
      </c>
      <c r="AW360" s="13" t="s">
        <v>32</v>
      </c>
      <c r="AX360" s="13" t="s">
        <v>76</v>
      </c>
      <c r="AY360" s="150" t="s">
        <v>137</v>
      </c>
    </row>
    <row r="361" spans="2:65" s="12" customFormat="1">
      <c r="B361" s="141"/>
      <c r="D361" s="142" t="s">
        <v>150</v>
      </c>
      <c r="E361" s="143" t="s">
        <v>1</v>
      </c>
      <c r="F361" s="144" t="s">
        <v>462</v>
      </c>
      <c r="H361" s="145">
        <v>12.404999999999999</v>
      </c>
      <c r="I361" s="146"/>
      <c r="L361" s="141"/>
      <c r="M361" s="147"/>
      <c r="T361" s="148"/>
      <c r="AT361" s="143" t="s">
        <v>150</v>
      </c>
      <c r="AU361" s="143" t="s">
        <v>86</v>
      </c>
      <c r="AV361" s="12" t="s">
        <v>86</v>
      </c>
      <c r="AW361" s="12" t="s">
        <v>32</v>
      </c>
      <c r="AX361" s="12" t="s">
        <v>76</v>
      </c>
      <c r="AY361" s="143" t="s">
        <v>137</v>
      </c>
    </row>
    <row r="362" spans="2:65" s="13" customFormat="1">
      <c r="B362" s="149"/>
      <c r="D362" s="142" t="s">
        <v>150</v>
      </c>
      <c r="E362" s="150" t="s">
        <v>1</v>
      </c>
      <c r="F362" s="151" t="s">
        <v>403</v>
      </c>
      <c r="H362" s="150" t="s">
        <v>1</v>
      </c>
      <c r="I362" s="152"/>
      <c r="L362" s="149"/>
      <c r="M362" s="153"/>
      <c r="T362" s="154"/>
      <c r="AT362" s="150" t="s">
        <v>150</v>
      </c>
      <c r="AU362" s="150" t="s">
        <v>86</v>
      </c>
      <c r="AV362" s="13" t="s">
        <v>84</v>
      </c>
      <c r="AW362" s="13" t="s">
        <v>32</v>
      </c>
      <c r="AX362" s="13" t="s">
        <v>76</v>
      </c>
      <c r="AY362" s="150" t="s">
        <v>137</v>
      </c>
    </row>
    <row r="363" spans="2:65" s="12" customFormat="1">
      <c r="B363" s="141"/>
      <c r="D363" s="142" t="s">
        <v>150</v>
      </c>
      <c r="E363" s="143" t="s">
        <v>1</v>
      </c>
      <c r="F363" s="144" t="s">
        <v>404</v>
      </c>
      <c r="H363" s="145">
        <v>70.489999999999995</v>
      </c>
      <c r="I363" s="146"/>
      <c r="L363" s="141"/>
      <c r="M363" s="147"/>
      <c r="T363" s="148"/>
      <c r="AT363" s="143" t="s">
        <v>150</v>
      </c>
      <c r="AU363" s="143" t="s">
        <v>86</v>
      </c>
      <c r="AV363" s="12" t="s">
        <v>86</v>
      </c>
      <c r="AW363" s="12" t="s">
        <v>32</v>
      </c>
      <c r="AX363" s="12" t="s">
        <v>76</v>
      </c>
      <c r="AY363" s="143" t="s">
        <v>137</v>
      </c>
    </row>
    <row r="364" spans="2:65" s="14" customFormat="1">
      <c r="B364" s="165"/>
      <c r="D364" s="142" t="s">
        <v>150</v>
      </c>
      <c r="E364" s="166" t="s">
        <v>1</v>
      </c>
      <c r="F364" s="167" t="s">
        <v>178</v>
      </c>
      <c r="H364" s="168">
        <v>98.594999999999999</v>
      </c>
      <c r="I364" s="169"/>
      <c r="L364" s="165"/>
      <c r="M364" s="170"/>
      <c r="T364" s="171"/>
      <c r="AT364" s="166" t="s">
        <v>150</v>
      </c>
      <c r="AU364" s="166" t="s">
        <v>86</v>
      </c>
      <c r="AV364" s="14" t="s">
        <v>145</v>
      </c>
      <c r="AW364" s="14" t="s">
        <v>32</v>
      </c>
      <c r="AX364" s="14" t="s">
        <v>84</v>
      </c>
      <c r="AY364" s="166" t="s">
        <v>137</v>
      </c>
    </row>
    <row r="365" spans="2:65" s="1" customFormat="1" ht="24.2" customHeight="1">
      <c r="B365" s="32"/>
      <c r="C365" s="155" t="s">
        <v>463</v>
      </c>
      <c r="D365" s="155" t="s">
        <v>158</v>
      </c>
      <c r="E365" s="156" t="s">
        <v>464</v>
      </c>
      <c r="F365" s="157" t="s">
        <v>465</v>
      </c>
      <c r="G365" s="158" t="s">
        <v>143</v>
      </c>
      <c r="H365" s="159">
        <v>59.021000000000001</v>
      </c>
      <c r="I365" s="160"/>
      <c r="J365" s="161">
        <f>ROUND(I365*H365,2)</f>
        <v>0</v>
      </c>
      <c r="K365" s="157" t="s">
        <v>144</v>
      </c>
      <c r="L365" s="162"/>
      <c r="M365" s="163" t="s">
        <v>1</v>
      </c>
      <c r="N365" s="164" t="s">
        <v>41</v>
      </c>
      <c r="P365" s="137">
        <f>O365*H365</f>
        <v>0</v>
      </c>
      <c r="Q365" s="137">
        <v>1.8720000000000001E-2</v>
      </c>
      <c r="R365" s="137">
        <f>Q365*H365</f>
        <v>1.1048731200000002</v>
      </c>
      <c r="S365" s="137">
        <v>0</v>
      </c>
      <c r="T365" s="138">
        <f>S365*H365</f>
        <v>0</v>
      </c>
      <c r="AR365" s="139" t="s">
        <v>321</v>
      </c>
      <c r="AT365" s="139" t="s">
        <v>158</v>
      </c>
      <c r="AU365" s="139" t="s">
        <v>86</v>
      </c>
      <c r="AY365" s="17" t="s">
        <v>137</v>
      </c>
      <c r="BE365" s="140">
        <f>IF(N365="základní",J365,0)</f>
        <v>0</v>
      </c>
      <c r="BF365" s="140">
        <f>IF(N365="snížená",J365,0)</f>
        <v>0</v>
      </c>
      <c r="BG365" s="140">
        <f>IF(N365="zákl. přenesená",J365,0)</f>
        <v>0</v>
      </c>
      <c r="BH365" s="140">
        <f>IF(N365="sníž. přenesená",J365,0)</f>
        <v>0</v>
      </c>
      <c r="BI365" s="140">
        <f>IF(N365="nulová",J365,0)</f>
        <v>0</v>
      </c>
      <c r="BJ365" s="17" t="s">
        <v>84</v>
      </c>
      <c r="BK365" s="140">
        <f>ROUND(I365*H365,2)</f>
        <v>0</v>
      </c>
      <c r="BL365" s="17" t="s">
        <v>234</v>
      </c>
      <c r="BM365" s="139" t="s">
        <v>466</v>
      </c>
    </row>
    <row r="366" spans="2:65" s="13" customFormat="1">
      <c r="B366" s="149"/>
      <c r="D366" s="142" t="s">
        <v>150</v>
      </c>
      <c r="E366" s="150" t="s">
        <v>1</v>
      </c>
      <c r="F366" s="151" t="s">
        <v>459</v>
      </c>
      <c r="H366" s="150" t="s">
        <v>1</v>
      </c>
      <c r="I366" s="152"/>
      <c r="L366" s="149"/>
      <c r="M366" s="153"/>
      <c r="T366" s="154"/>
      <c r="AT366" s="150" t="s">
        <v>150</v>
      </c>
      <c r="AU366" s="150" t="s">
        <v>86</v>
      </c>
      <c r="AV366" s="13" t="s">
        <v>84</v>
      </c>
      <c r="AW366" s="13" t="s">
        <v>32</v>
      </c>
      <c r="AX366" s="13" t="s">
        <v>76</v>
      </c>
      <c r="AY366" s="150" t="s">
        <v>137</v>
      </c>
    </row>
    <row r="367" spans="2:65" s="12" customFormat="1">
      <c r="B367" s="141"/>
      <c r="D367" s="142" t="s">
        <v>150</v>
      </c>
      <c r="E367" s="143" t="s">
        <v>1</v>
      </c>
      <c r="F367" s="144" t="s">
        <v>460</v>
      </c>
      <c r="H367" s="145">
        <v>15.7</v>
      </c>
      <c r="I367" s="146"/>
      <c r="L367" s="141"/>
      <c r="M367" s="147"/>
      <c r="T367" s="148"/>
      <c r="AT367" s="143" t="s">
        <v>150</v>
      </c>
      <c r="AU367" s="143" t="s">
        <v>86</v>
      </c>
      <c r="AV367" s="12" t="s">
        <v>86</v>
      </c>
      <c r="AW367" s="12" t="s">
        <v>32</v>
      </c>
      <c r="AX367" s="12" t="s">
        <v>76</v>
      </c>
      <c r="AY367" s="143" t="s">
        <v>137</v>
      </c>
    </row>
    <row r="368" spans="2:65" s="13" customFormat="1">
      <c r="B368" s="149"/>
      <c r="D368" s="142" t="s">
        <v>150</v>
      </c>
      <c r="E368" s="150" t="s">
        <v>1</v>
      </c>
      <c r="F368" s="151" t="s">
        <v>461</v>
      </c>
      <c r="H368" s="150" t="s">
        <v>1</v>
      </c>
      <c r="I368" s="152"/>
      <c r="L368" s="149"/>
      <c r="M368" s="153"/>
      <c r="T368" s="154"/>
      <c r="AT368" s="150" t="s">
        <v>150</v>
      </c>
      <c r="AU368" s="150" t="s">
        <v>86</v>
      </c>
      <c r="AV368" s="13" t="s">
        <v>84</v>
      </c>
      <c r="AW368" s="13" t="s">
        <v>32</v>
      </c>
      <c r="AX368" s="13" t="s">
        <v>76</v>
      </c>
      <c r="AY368" s="150" t="s">
        <v>137</v>
      </c>
    </row>
    <row r="369" spans="2:65" s="12" customFormat="1">
      <c r="B369" s="141"/>
      <c r="D369" s="142" t="s">
        <v>150</v>
      </c>
      <c r="E369" s="143" t="s">
        <v>1</v>
      </c>
      <c r="F369" s="144" t="s">
        <v>462</v>
      </c>
      <c r="H369" s="145">
        <v>12.404999999999999</v>
      </c>
      <c r="I369" s="146"/>
      <c r="L369" s="141"/>
      <c r="M369" s="147"/>
      <c r="T369" s="148"/>
      <c r="AT369" s="143" t="s">
        <v>150</v>
      </c>
      <c r="AU369" s="143" t="s">
        <v>86</v>
      </c>
      <c r="AV369" s="12" t="s">
        <v>86</v>
      </c>
      <c r="AW369" s="12" t="s">
        <v>32</v>
      </c>
      <c r="AX369" s="12" t="s">
        <v>76</v>
      </c>
      <c r="AY369" s="143" t="s">
        <v>137</v>
      </c>
    </row>
    <row r="370" spans="2:65" s="14" customFormat="1">
      <c r="B370" s="165"/>
      <c r="D370" s="142" t="s">
        <v>150</v>
      </c>
      <c r="E370" s="166" t="s">
        <v>1</v>
      </c>
      <c r="F370" s="167" t="s">
        <v>178</v>
      </c>
      <c r="H370" s="168">
        <v>28.104999999999997</v>
      </c>
      <c r="I370" s="169"/>
      <c r="L370" s="165"/>
      <c r="M370" s="170"/>
      <c r="T370" s="171"/>
      <c r="AT370" s="166" t="s">
        <v>150</v>
      </c>
      <c r="AU370" s="166" t="s">
        <v>86</v>
      </c>
      <c r="AV370" s="14" t="s">
        <v>145</v>
      </c>
      <c r="AW370" s="14" t="s">
        <v>32</v>
      </c>
      <c r="AX370" s="14" t="s">
        <v>84</v>
      </c>
      <c r="AY370" s="166" t="s">
        <v>137</v>
      </c>
    </row>
    <row r="371" spans="2:65" s="12" customFormat="1">
      <c r="B371" s="141"/>
      <c r="D371" s="142" t="s">
        <v>150</v>
      </c>
      <c r="F371" s="144" t="s">
        <v>467</v>
      </c>
      <c r="H371" s="145">
        <v>59.021000000000001</v>
      </c>
      <c r="I371" s="146"/>
      <c r="L371" s="141"/>
      <c r="M371" s="147"/>
      <c r="T371" s="148"/>
      <c r="AT371" s="143" t="s">
        <v>150</v>
      </c>
      <c r="AU371" s="143" t="s">
        <v>86</v>
      </c>
      <c r="AV371" s="12" t="s">
        <v>86</v>
      </c>
      <c r="AW371" s="12" t="s">
        <v>4</v>
      </c>
      <c r="AX371" s="12" t="s">
        <v>84</v>
      </c>
      <c r="AY371" s="143" t="s">
        <v>137</v>
      </c>
    </row>
    <row r="372" spans="2:65" s="1" customFormat="1" ht="24.2" customHeight="1">
      <c r="B372" s="32"/>
      <c r="C372" s="155" t="s">
        <v>468</v>
      </c>
      <c r="D372" s="155" t="s">
        <v>158</v>
      </c>
      <c r="E372" s="156" t="s">
        <v>469</v>
      </c>
      <c r="F372" s="157" t="s">
        <v>470</v>
      </c>
      <c r="G372" s="158" t="s">
        <v>143</v>
      </c>
      <c r="H372" s="159">
        <v>148.029</v>
      </c>
      <c r="I372" s="160"/>
      <c r="J372" s="161">
        <f>ROUND(I372*H372,2)</f>
        <v>0</v>
      </c>
      <c r="K372" s="157" t="s">
        <v>144</v>
      </c>
      <c r="L372" s="162"/>
      <c r="M372" s="163" t="s">
        <v>1</v>
      </c>
      <c r="N372" s="164" t="s">
        <v>41</v>
      </c>
      <c r="P372" s="137">
        <f>O372*H372</f>
        <v>0</v>
      </c>
      <c r="Q372" s="137">
        <v>3.5000000000000001E-3</v>
      </c>
      <c r="R372" s="137">
        <f>Q372*H372</f>
        <v>0.51810149999999999</v>
      </c>
      <c r="S372" s="137">
        <v>0</v>
      </c>
      <c r="T372" s="138">
        <f>S372*H372</f>
        <v>0</v>
      </c>
      <c r="AR372" s="139" t="s">
        <v>321</v>
      </c>
      <c r="AT372" s="139" t="s">
        <v>158</v>
      </c>
      <c r="AU372" s="139" t="s">
        <v>86</v>
      </c>
      <c r="AY372" s="17" t="s">
        <v>137</v>
      </c>
      <c r="BE372" s="140">
        <f>IF(N372="základní",J372,0)</f>
        <v>0</v>
      </c>
      <c r="BF372" s="140">
        <f>IF(N372="snížená",J372,0)</f>
        <v>0</v>
      </c>
      <c r="BG372" s="140">
        <f>IF(N372="zákl. přenesená",J372,0)</f>
        <v>0</v>
      </c>
      <c r="BH372" s="140">
        <f>IF(N372="sníž. přenesená",J372,0)</f>
        <v>0</v>
      </c>
      <c r="BI372" s="140">
        <f>IF(N372="nulová",J372,0)</f>
        <v>0</v>
      </c>
      <c r="BJ372" s="17" t="s">
        <v>84</v>
      </c>
      <c r="BK372" s="140">
        <f>ROUND(I372*H372,2)</f>
        <v>0</v>
      </c>
      <c r="BL372" s="17" t="s">
        <v>234</v>
      </c>
      <c r="BM372" s="139" t="s">
        <v>471</v>
      </c>
    </row>
    <row r="373" spans="2:65" s="13" customFormat="1">
      <c r="B373" s="149"/>
      <c r="D373" s="142" t="s">
        <v>150</v>
      </c>
      <c r="E373" s="150" t="s">
        <v>1</v>
      </c>
      <c r="F373" s="151" t="s">
        <v>403</v>
      </c>
      <c r="H373" s="150" t="s">
        <v>1</v>
      </c>
      <c r="I373" s="152"/>
      <c r="L373" s="149"/>
      <c r="M373" s="153"/>
      <c r="T373" s="154"/>
      <c r="AT373" s="150" t="s">
        <v>150</v>
      </c>
      <c r="AU373" s="150" t="s">
        <v>86</v>
      </c>
      <c r="AV373" s="13" t="s">
        <v>84</v>
      </c>
      <c r="AW373" s="13" t="s">
        <v>32</v>
      </c>
      <c r="AX373" s="13" t="s">
        <v>76</v>
      </c>
      <c r="AY373" s="150" t="s">
        <v>137</v>
      </c>
    </row>
    <row r="374" spans="2:65" s="12" customFormat="1">
      <c r="B374" s="141"/>
      <c r="D374" s="142" t="s">
        <v>150</v>
      </c>
      <c r="E374" s="143" t="s">
        <v>1</v>
      </c>
      <c r="F374" s="144" t="s">
        <v>404</v>
      </c>
      <c r="H374" s="145">
        <v>70.489999999999995</v>
      </c>
      <c r="I374" s="146"/>
      <c r="L374" s="141"/>
      <c r="M374" s="147"/>
      <c r="T374" s="148"/>
      <c r="AT374" s="143" t="s">
        <v>150</v>
      </c>
      <c r="AU374" s="143" t="s">
        <v>86</v>
      </c>
      <c r="AV374" s="12" t="s">
        <v>86</v>
      </c>
      <c r="AW374" s="12" t="s">
        <v>32</v>
      </c>
      <c r="AX374" s="12" t="s">
        <v>84</v>
      </c>
      <c r="AY374" s="143" t="s">
        <v>137</v>
      </c>
    </row>
    <row r="375" spans="2:65" s="12" customFormat="1">
      <c r="B375" s="141"/>
      <c r="D375" s="142" t="s">
        <v>150</v>
      </c>
      <c r="F375" s="144" t="s">
        <v>472</v>
      </c>
      <c r="H375" s="145">
        <v>148.029</v>
      </c>
      <c r="I375" s="146"/>
      <c r="L375" s="141"/>
      <c r="M375" s="147"/>
      <c r="T375" s="148"/>
      <c r="AT375" s="143" t="s">
        <v>150</v>
      </c>
      <c r="AU375" s="143" t="s">
        <v>86</v>
      </c>
      <c r="AV375" s="12" t="s">
        <v>86</v>
      </c>
      <c r="AW375" s="12" t="s">
        <v>4</v>
      </c>
      <c r="AX375" s="12" t="s">
        <v>84</v>
      </c>
      <c r="AY375" s="143" t="s">
        <v>137</v>
      </c>
    </row>
    <row r="376" spans="2:65" s="1" customFormat="1" ht="24.2" customHeight="1">
      <c r="B376" s="32"/>
      <c r="C376" s="128" t="s">
        <v>473</v>
      </c>
      <c r="D376" s="128" t="s">
        <v>140</v>
      </c>
      <c r="E376" s="129" t="s">
        <v>474</v>
      </c>
      <c r="F376" s="130" t="s">
        <v>475</v>
      </c>
      <c r="G376" s="131" t="s">
        <v>143</v>
      </c>
      <c r="H376" s="132">
        <v>70.489999999999995</v>
      </c>
      <c r="I376" s="133"/>
      <c r="J376" s="134">
        <f>ROUND(I376*H376,2)</f>
        <v>0</v>
      </c>
      <c r="K376" s="130" t="s">
        <v>144</v>
      </c>
      <c r="L376" s="32"/>
      <c r="M376" s="135" t="s">
        <v>1</v>
      </c>
      <c r="N376" s="136" t="s">
        <v>41</v>
      </c>
      <c r="P376" s="137">
        <f>O376*H376</f>
        <v>0</v>
      </c>
      <c r="Q376" s="137">
        <v>0</v>
      </c>
      <c r="R376" s="137">
        <f>Q376*H376</f>
        <v>0</v>
      </c>
      <c r="S376" s="137">
        <v>0</v>
      </c>
      <c r="T376" s="138">
        <f>S376*H376</f>
        <v>0</v>
      </c>
      <c r="AR376" s="139" t="s">
        <v>234</v>
      </c>
      <c r="AT376" s="139" t="s">
        <v>140</v>
      </c>
      <c r="AU376" s="139" t="s">
        <v>86</v>
      </c>
      <c r="AY376" s="17" t="s">
        <v>137</v>
      </c>
      <c r="BE376" s="140">
        <f>IF(N376="základní",J376,0)</f>
        <v>0</v>
      </c>
      <c r="BF376" s="140">
        <f>IF(N376="snížená",J376,0)</f>
        <v>0</v>
      </c>
      <c r="BG376" s="140">
        <f>IF(N376="zákl. přenesená",J376,0)</f>
        <v>0</v>
      </c>
      <c r="BH376" s="140">
        <f>IF(N376="sníž. přenesená",J376,0)</f>
        <v>0</v>
      </c>
      <c r="BI376" s="140">
        <f>IF(N376="nulová",J376,0)</f>
        <v>0</v>
      </c>
      <c r="BJ376" s="17" t="s">
        <v>84</v>
      </c>
      <c r="BK376" s="140">
        <f>ROUND(I376*H376,2)</f>
        <v>0</v>
      </c>
      <c r="BL376" s="17" t="s">
        <v>234</v>
      </c>
      <c r="BM376" s="139" t="s">
        <v>476</v>
      </c>
    </row>
    <row r="377" spans="2:65" s="13" customFormat="1">
      <c r="B377" s="149"/>
      <c r="D377" s="142" t="s">
        <v>150</v>
      </c>
      <c r="E377" s="150" t="s">
        <v>1</v>
      </c>
      <c r="F377" s="151" t="s">
        <v>403</v>
      </c>
      <c r="H377" s="150" t="s">
        <v>1</v>
      </c>
      <c r="I377" s="152"/>
      <c r="L377" s="149"/>
      <c r="M377" s="153"/>
      <c r="T377" s="154"/>
      <c r="AT377" s="150" t="s">
        <v>150</v>
      </c>
      <c r="AU377" s="150" t="s">
        <v>86</v>
      </c>
      <c r="AV377" s="13" t="s">
        <v>84</v>
      </c>
      <c r="AW377" s="13" t="s">
        <v>32</v>
      </c>
      <c r="AX377" s="13" t="s">
        <v>76</v>
      </c>
      <c r="AY377" s="150" t="s">
        <v>137</v>
      </c>
    </row>
    <row r="378" spans="2:65" s="12" customFormat="1">
      <c r="B378" s="141"/>
      <c r="D378" s="142" t="s">
        <v>150</v>
      </c>
      <c r="E378" s="143" t="s">
        <v>1</v>
      </c>
      <c r="F378" s="144" t="s">
        <v>404</v>
      </c>
      <c r="H378" s="145">
        <v>70.489999999999995</v>
      </c>
      <c r="I378" s="146"/>
      <c r="L378" s="141"/>
      <c r="M378" s="147"/>
      <c r="T378" s="148"/>
      <c r="AT378" s="143" t="s">
        <v>150</v>
      </c>
      <c r="AU378" s="143" t="s">
        <v>86</v>
      </c>
      <c r="AV378" s="12" t="s">
        <v>86</v>
      </c>
      <c r="AW378" s="12" t="s">
        <v>32</v>
      </c>
      <c r="AX378" s="12" t="s">
        <v>76</v>
      </c>
      <c r="AY378" s="143" t="s">
        <v>137</v>
      </c>
    </row>
    <row r="379" spans="2:65" s="14" customFormat="1">
      <c r="B379" s="165"/>
      <c r="D379" s="142" t="s">
        <v>150</v>
      </c>
      <c r="E379" s="166" t="s">
        <v>1</v>
      </c>
      <c r="F379" s="167" t="s">
        <v>178</v>
      </c>
      <c r="H379" s="168">
        <v>70.489999999999995</v>
      </c>
      <c r="I379" s="169"/>
      <c r="L379" s="165"/>
      <c r="M379" s="170"/>
      <c r="T379" s="171"/>
      <c r="AT379" s="166" t="s">
        <v>150</v>
      </c>
      <c r="AU379" s="166" t="s">
        <v>86</v>
      </c>
      <c r="AV379" s="14" t="s">
        <v>145</v>
      </c>
      <c r="AW379" s="14" t="s">
        <v>32</v>
      </c>
      <c r="AX379" s="14" t="s">
        <v>84</v>
      </c>
      <c r="AY379" s="166" t="s">
        <v>137</v>
      </c>
    </row>
    <row r="380" spans="2:65" s="1" customFormat="1" ht="16.5" customHeight="1">
      <c r="B380" s="32"/>
      <c r="C380" s="155" t="s">
        <v>477</v>
      </c>
      <c r="D380" s="155" t="s">
        <v>158</v>
      </c>
      <c r="E380" s="156" t="s">
        <v>478</v>
      </c>
      <c r="F380" s="157" t="s">
        <v>479</v>
      </c>
      <c r="G380" s="158" t="s">
        <v>298</v>
      </c>
      <c r="H380" s="159">
        <v>5.3</v>
      </c>
      <c r="I380" s="160"/>
      <c r="J380" s="161">
        <f>ROUND(I380*H380,2)</f>
        <v>0</v>
      </c>
      <c r="K380" s="157" t="s">
        <v>144</v>
      </c>
      <c r="L380" s="162"/>
      <c r="M380" s="163" t="s">
        <v>1</v>
      </c>
      <c r="N380" s="164" t="s">
        <v>41</v>
      </c>
      <c r="P380" s="137">
        <f>O380*H380</f>
        <v>0</v>
      </c>
      <c r="Q380" s="137">
        <v>0.03</v>
      </c>
      <c r="R380" s="137">
        <f>Q380*H380</f>
        <v>0.159</v>
      </c>
      <c r="S380" s="137">
        <v>0</v>
      </c>
      <c r="T380" s="138">
        <f>S380*H380</f>
        <v>0</v>
      </c>
      <c r="AR380" s="139" t="s">
        <v>321</v>
      </c>
      <c r="AT380" s="139" t="s">
        <v>158</v>
      </c>
      <c r="AU380" s="139" t="s">
        <v>86</v>
      </c>
      <c r="AY380" s="17" t="s">
        <v>137</v>
      </c>
      <c r="BE380" s="140">
        <f>IF(N380="základní",J380,0)</f>
        <v>0</v>
      </c>
      <c r="BF380" s="140">
        <f>IF(N380="snížená",J380,0)</f>
        <v>0</v>
      </c>
      <c r="BG380" s="140">
        <f>IF(N380="zákl. přenesená",J380,0)</f>
        <v>0</v>
      </c>
      <c r="BH380" s="140">
        <f>IF(N380="sníž. přenesená",J380,0)</f>
        <v>0</v>
      </c>
      <c r="BI380" s="140">
        <f>IF(N380="nulová",J380,0)</f>
        <v>0</v>
      </c>
      <c r="BJ380" s="17" t="s">
        <v>84</v>
      </c>
      <c r="BK380" s="140">
        <f>ROUND(I380*H380,2)</f>
        <v>0</v>
      </c>
      <c r="BL380" s="17" t="s">
        <v>234</v>
      </c>
      <c r="BM380" s="139" t="s">
        <v>480</v>
      </c>
    </row>
    <row r="381" spans="2:65" s="1" customFormat="1" ht="33" customHeight="1">
      <c r="B381" s="32"/>
      <c r="C381" s="128" t="s">
        <v>481</v>
      </c>
      <c r="D381" s="128" t="s">
        <v>140</v>
      </c>
      <c r="E381" s="129" t="s">
        <v>482</v>
      </c>
      <c r="F381" s="130" t="s">
        <v>483</v>
      </c>
      <c r="G381" s="131" t="s">
        <v>143</v>
      </c>
      <c r="H381" s="132">
        <v>98.594999999999999</v>
      </c>
      <c r="I381" s="133"/>
      <c r="J381" s="134">
        <f>ROUND(I381*H381,2)</f>
        <v>0</v>
      </c>
      <c r="K381" s="130" t="s">
        <v>144</v>
      </c>
      <c r="L381" s="32"/>
      <c r="M381" s="135" t="s">
        <v>1</v>
      </c>
      <c r="N381" s="136" t="s">
        <v>41</v>
      </c>
      <c r="P381" s="137">
        <f>O381*H381</f>
        <v>0</v>
      </c>
      <c r="Q381" s="137">
        <v>8.0000000000000007E-5</v>
      </c>
      <c r="R381" s="137">
        <f>Q381*H381</f>
        <v>7.8875999999999998E-3</v>
      </c>
      <c r="S381" s="137">
        <v>0</v>
      </c>
      <c r="T381" s="138">
        <f>S381*H381</f>
        <v>0</v>
      </c>
      <c r="AR381" s="139" t="s">
        <v>234</v>
      </c>
      <c r="AT381" s="139" t="s">
        <v>140</v>
      </c>
      <c r="AU381" s="139" t="s">
        <v>86</v>
      </c>
      <c r="AY381" s="17" t="s">
        <v>137</v>
      </c>
      <c r="BE381" s="140">
        <f>IF(N381="základní",J381,0)</f>
        <v>0</v>
      </c>
      <c r="BF381" s="140">
        <f>IF(N381="snížená",J381,0)</f>
        <v>0</v>
      </c>
      <c r="BG381" s="140">
        <f>IF(N381="zákl. přenesená",J381,0)</f>
        <v>0</v>
      </c>
      <c r="BH381" s="140">
        <f>IF(N381="sníž. přenesená",J381,0)</f>
        <v>0</v>
      </c>
      <c r="BI381" s="140">
        <f>IF(N381="nulová",J381,0)</f>
        <v>0</v>
      </c>
      <c r="BJ381" s="17" t="s">
        <v>84</v>
      </c>
      <c r="BK381" s="140">
        <f>ROUND(I381*H381,2)</f>
        <v>0</v>
      </c>
      <c r="BL381" s="17" t="s">
        <v>234</v>
      </c>
      <c r="BM381" s="139" t="s">
        <v>484</v>
      </c>
    </row>
    <row r="382" spans="2:65" s="13" customFormat="1">
      <c r="B382" s="149"/>
      <c r="D382" s="142" t="s">
        <v>150</v>
      </c>
      <c r="E382" s="150" t="s">
        <v>1</v>
      </c>
      <c r="F382" s="151" t="s">
        <v>459</v>
      </c>
      <c r="H382" s="150" t="s">
        <v>1</v>
      </c>
      <c r="I382" s="152"/>
      <c r="L382" s="149"/>
      <c r="M382" s="153"/>
      <c r="T382" s="154"/>
      <c r="AT382" s="150" t="s">
        <v>150</v>
      </c>
      <c r="AU382" s="150" t="s">
        <v>86</v>
      </c>
      <c r="AV382" s="13" t="s">
        <v>84</v>
      </c>
      <c r="AW382" s="13" t="s">
        <v>32</v>
      </c>
      <c r="AX382" s="13" t="s">
        <v>76</v>
      </c>
      <c r="AY382" s="150" t="s">
        <v>137</v>
      </c>
    </row>
    <row r="383" spans="2:65" s="12" customFormat="1">
      <c r="B383" s="141"/>
      <c r="D383" s="142" t="s">
        <v>150</v>
      </c>
      <c r="E383" s="143" t="s">
        <v>1</v>
      </c>
      <c r="F383" s="144" t="s">
        <v>460</v>
      </c>
      <c r="H383" s="145">
        <v>15.7</v>
      </c>
      <c r="I383" s="146"/>
      <c r="L383" s="141"/>
      <c r="M383" s="147"/>
      <c r="T383" s="148"/>
      <c r="AT383" s="143" t="s">
        <v>150</v>
      </c>
      <c r="AU383" s="143" t="s">
        <v>86</v>
      </c>
      <c r="AV383" s="12" t="s">
        <v>86</v>
      </c>
      <c r="AW383" s="12" t="s">
        <v>32</v>
      </c>
      <c r="AX383" s="12" t="s">
        <v>76</v>
      </c>
      <c r="AY383" s="143" t="s">
        <v>137</v>
      </c>
    </row>
    <row r="384" spans="2:65" s="13" customFormat="1">
      <c r="B384" s="149"/>
      <c r="D384" s="142" t="s">
        <v>150</v>
      </c>
      <c r="E384" s="150" t="s">
        <v>1</v>
      </c>
      <c r="F384" s="151" t="s">
        <v>461</v>
      </c>
      <c r="H384" s="150" t="s">
        <v>1</v>
      </c>
      <c r="I384" s="152"/>
      <c r="L384" s="149"/>
      <c r="M384" s="153"/>
      <c r="T384" s="154"/>
      <c r="AT384" s="150" t="s">
        <v>150</v>
      </c>
      <c r="AU384" s="150" t="s">
        <v>86</v>
      </c>
      <c r="AV384" s="13" t="s">
        <v>84</v>
      </c>
      <c r="AW384" s="13" t="s">
        <v>32</v>
      </c>
      <c r="AX384" s="13" t="s">
        <v>76</v>
      </c>
      <c r="AY384" s="150" t="s">
        <v>137</v>
      </c>
    </row>
    <row r="385" spans="2:65" s="12" customFormat="1">
      <c r="B385" s="141"/>
      <c r="D385" s="142" t="s">
        <v>150</v>
      </c>
      <c r="E385" s="143" t="s">
        <v>1</v>
      </c>
      <c r="F385" s="144" t="s">
        <v>462</v>
      </c>
      <c r="H385" s="145">
        <v>12.404999999999999</v>
      </c>
      <c r="I385" s="146"/>
      <c r="L385" s="141"/>
      <c r="M385" s="147"/>
      <c r="T385" s="148"/>
      <c r="AT385" s="143" t="s">
        <v>150</v>
      </c>
      <c r="AU385" s="143" t="s">
        <v>86</v>
      </c>
      <c r="AV385" s="12" t="s">
        <v>86</v>
      </c>
      <c r="AW385" s="12" t="s">
        <v>32</v>
      </c>
      <c r="AX385" s="12" t="s">
        <v>76</v>
      </c>
      <c r="AY385" s="143" t="s">
        <v>137</v>
      </c>
    </row>
    <row r="386" spans="2:65" s="13" customFormat="1">
      <c r="B386" s="149"/>
      <c r="D386" s="142" t="s">
        <v>150</v>
      </c>
      <c r="E386" s="150" t="s">
        <v>1</v>
      </c>
      <c r="F386" s="151" t="s">
        <v>403</v>
      </c>
      <c r="H386" s="150" t="s">
        <v>1</v>
      </c>
      <c r="I386" s="152"/>
      <c r="L386" s="149"/>
      <c r="M386" s="153"/>
      <c r="T386" s="154"/>
      <c r="AT386" s="150" t="s">
        <v>150</v>
      </c>
      <c r="AU386" s="150" t="s">
        <v>86</v>
      </c>
      <c r="AV386" s="13" t="s">
        <v>84</v>
      </c>
      <c r="AW386" s="13" t="s">
        <v>32</v>
      </c>
      <c r="AX386" s="13" t="s">
        <v>76</v>
      </c>
      <c r="AY386" s="150" t="s">
        <v>137</v>
      </c>
    </row>
    <row r="387" spans="2:65" s="12" customFormat="1">
      <c r="B387" s="141"/>
      <c r="D387" s="142" t="s">
        <v>150</v>
      </c>
      <c r="E387" s="143" t="s">
        <v>1</v>
      </c>
      <c r="F387" s="144" t="s">
        <v>404</v>
      </c>
      <c r="H387" s="145">
        <v>70.489999999999995</v>
      </c>
      <c r="I387" s="146"/>
      <c r="L387" s="141"/>
      <c r="M387" s="147"/>
      <c r="T387" s="148"/>
      <c r="AT387" s="143" t="s">
        <v>150</v>
      </c>
      <c r="AU387" s="143" t="s">
        <v>86</v>
      </c>
      <c r="AV387" s="12" t="s">
        <v>86</v>
      </c>
      <c r="AW387" s="12" t="s">
        <v>32</v>
      </c>
      <c r="AX387" s="12" t="s">
        <v>76</v>
      </c>
      <c r="AY387" s="143" t="s">
        <v>137</v>
      </c>
    </row>
    <row r="388" spans="2:65" s="14" customFormat="1">
      <c r="B388" s="165"/>
      <c r="D388" s="142" t="s">
        <v>150</v>
      </c>
      <c r="E388" s="166" t="s">
        <v>1</v>
      </c>
      <c r="F388" s="167" t="s">
        <v>178</v>
      </c>
      <c r="H388" s="168">
        <v>98.594999999999999</v>
      </c>
      <c r="I388" s="169"/>
      <c r="L388" s="165"/>
      <c r="M388" s="170"/>
      <c r="T388" s="171"/>
      <c r="AT388" s="166" t="s">
        <v>150</v>
      </c>
      <c r="AU388" s="166" t="s">
        <v>86</v>
      </c>
      <c r="AV388" s="14" t="s">
        <v>145</v>
      </c>
      <c r="AW388" s="14" t="s">
        <v>32</v>
      </c>
      <c r="AX388" s="14" t="s">
        <v>84</v>
      </c>
      <c r="AY388" s="166" t="s">
        <v>137</v>
      </c>
    </row>
    <row r="389" spans="2:65" s="1" customFormat="1" ht="24.2" customHeight="1">
      <c r="B389" s="32"/>
      <c r="C389" s="128" t="s">
        <v>485</v>
      </c>
      <c r="D389" s="128" t="s">
        <v>140</v>
      </c>
      <c r="E389" s="129" t="s">
        <v>486</v>
      </c>
      <c r="F389" s="130" t="s">
        <v>487</v>
      </c>
      <c r="G389" s="131" t="s">
        <v>419</v>
      </c>
      <c r="H389" s="179"/>
      <c r="I389" s="133"/>
      <c r="J389" s="134">
        <f>ROUND(I389*H389,2)</f>
        <v>0</v>
      </c>
      <c r="K389" s="130" t="s">
        <v>144</v>
      </c>
      <c r="L389" s="32"/>
      <c r="M389" s="135" t="s">
        <v>1</v>
      </c>
      <c r="N389" s="136" t="s">
        <v>41</v>
      </c>
      <c r="P389" s="137">
        <f>O389*H389</f>
        <v>0</v>
      </c>
      <c r="Q389" s="137">
        <v>0</v>
      </c>
      <c r="R389" s="137">
        <f>Q389*H389</f>
        <v>0</v>
      </c>
      <c r="S389" s="137">
        <v>0</v>
      </c>
      <c r="T389" s="138">
        <f>S389*H389</f>
        <v>0</v>
      </c>
      <c r="AR389" s="139" t="s">
        <v>234</v>
      </c>
      <c r="AT389" s="139" t="s">
        <v>140</v>
      </c>
      <c r="AU389" s="139" t="s">
        <v>86</v>
      </c>
      <c r="AY389" s="17" t="s">
        <v>137</v>
      </c>
      <c r="BE389" s="140">
        <f>IF(N389="základní",J389,0)</f>
        <v>0</v>
      </c>
      <c r="BF389" s="140">
        <f>IF(N389="snížená",J389,0)</f>
        <v>0</v>
      </c>
      <c r="BG389" s="140">
        <f>IF(N389="zákl. přenesená",J389,0)</f>
        <v>0</v>
      </c>
      <c r="BH389" s="140">
        <f>IF(N389="sníž. přenesená",J389,0)</f>
        <v>0</v>
      </c>
      <c r="BI389" s="140">
        <f>IF(N389="nulová",J389,0)</f>
        <v>0</v>
      </c>
      <c r="BJ389" s="17" t="s">
        <v>84</v>
      </c>
      <c r="BK389" s="140">
        <f>ROUND(I389*H389,2)</f>
        <v>0</v>
      </c>
      <c r="BL389" s="17" t="s">
        <v>234</v>
      </c>
      <c r="BM389" s="139" t="s">
        <v>488</v>
      </c>
    </row>
    <row r="390" spans="2:65" s="11" customFormat="1" ht="22.9" customHeight="1">
      <c r="B390" s="116"/>
      <c r="D390" s="117" t="s">
        <v>75</v>
      </c>
      <c r="E390" s="126" t="s">
        <v>489</v>
      </c>
      <c r="F390" s="126" t="s">
        <v>490</v>
      </c>
      <c r="I390" s="119"/>
      <c r="J390" s="127">
        <f>BK390</f>
        <v>0</v>
      </c>
      <c r="L390" s="116"/>
      <c r="M390" s="121"/>
      <c r="P390" s="122">
        <f>SUM(P391:P393)</f>
        <v>0</v>
      </c>
      <c r="R390" s="122">
        <f>SUM(R391:R393)</f>
        <v>2.5299999999999997E-3</v>
      </c>
      <c r="T390" s="123">
        <f>SUM(T391:T393)</f>
        <v>0</v>
      </c>
      <c r="AR390" s="117" t="s">
        <v>86</v>
      </c>
      <c r="AT390" s="124" t="s">
        <v>75</v>
      </c>
      <c r="AU390" s="124" t="s">
        <v>84</v>
      </c>
      <c r="AY390" s="117" t="s">
        <v>137</v>
      </c>
      <c r="BK390" s="125">
        <f>SUM(BK391:BK393)</f>
        <v>0</v>
      </c>
    </row>
    <row r="391" spans="2:65" s="1" customFormat="1" ht="16.5" customHeight="1">
      <c r="B391" s="32"/>
      <c r="C391" s="128" t="s">
        <v>491</v>
      </c>
      <c r="D391" s="128" t="s">
        <v>140</v>
      </c>
      <c r="E391" s="129" t="s">
        <v>492</v>
      </c>
      <c r="F391" s="130" t="s">
        <v>493</v>
      </c>
      <c r="G391" s="131" t="s">
        <v>494</v>
      </c>
      <c r="H391" s="132">
        <v>1</v>
      </c>
      <c r="I391" s="133"/>
      <c r="J391" s="134">
        <f>ROUND(I391*H391,2)</f>
        <v>0</v>
      </c>
      <c r="K391" s="130" t="s">
        <v>1</v>
      </c>
      <c r="L391" s="32"/>
      <c r="M391" s="135" t="s">
        <v>1</v>
      </c>
      <c r="N391" s="136" t="s">
        <v>41</v>
      </c>
      <c r="P391" s="137">
        <f>O391*H391</f>
        <v>0</v>
      </c>
      <c r="Q391" s="137">
        <v>2.7E-4</v>
      </c>
      <c r="R391" s="137">
        <f>Q391*H391</f>
        <v>2.7E-4</v>
      </c>
      <c r="S391" s="137">
        <v>0</v>
      </c>
      <c r="T391" s="138">
        <f>S391*H391</f>
        <v>0</v>
      </c>
      <c r="AR391" s="139" t="s">
        <v>234</v>
      </c>
      <c r="AT391" s="139" t="s">
        <v>140</v>
      </c>
      <c r="AU391" s="139" t="s">
        <v>86</v>
      </c>
      <c r="AY391" s="17" t="s">
        <v>137</v>
      </c>
      <c r="BE391" s="140">
        <f>IF(N391="základní",J391,0)</f>
        <v>0</v>
      </c>
      <c r="BF391" s="140">
        <f>IF(N391="snížená",J391,0)</f>
        <v>0</v>
      </c>
      <c r="BG391" s="140">
        <f>IF(N391="zákl. přenesená",J391,0)</f>
        <v>0</v>
      </c>
      <c r="BH391" s="140">
        <f>IF(N391="sníž. přenesená",J391,0)</f>
        <v>0</v>
      </c>
      <c r="BI391" s="140">
        <f>IF(N391="nulová",J391,0)</f>
        <v>0</v>
      </c>
      <c r="BJ391" s="17" t="s">
        <v>84</v>
      </c>
      <c r="BK391" s="140">
        <f>ROUND(I391*H391,2)</f>
        <v>0</v>
      </c>
      <c r="BL391" s="17" t="s">
        <v>234</v>
      </c>
      <c r="BM391" s="139" t="s">
        <v>495</v>
      </c>
    </row>
    <row r="392" spans="2:65" s="1" customFormat="1" ht="16.5" customHeight="1">
      <c r="B392" s="32"/>
      <c r="C392" s="128" t="s">
        <v>496</v>
      </c>
      <c r="D392" s="128" t="s">
        <v>140</v>
      </c>
      <c r="E392" s="129" t="s">
        <v>497</v>
      </c>
      <c r="F392" s="130" t="s">
        <v>498</v>
      </c>
      <c r="G392" s="131" t="s">
        <v>414</v>
      </c>
      <c r="H392" s="132">
        <v>3</v>
      </c>
      <c r="I392" s="133"/>
      <c r="J392" s="134">
        <f>ROUND(I392*H392,2)</f>
        <v>0</v>
      </c>
      <c r="K392" s="130" t="s">
        <v>144</v>
      </c>
      <c r="L392" s="32"/>
      <c r="M392" s="135" t="s">
        <v>1</v>
      </c>
      <c r="N392" s="136" t="s">
        <v>41</v>
      </c>
      <c r="P392" s="137">
        <f>O392*H392</f>
        <v>0</v>
      </c>
      <c r="Q392" s="137">
        <v>0</v>
      </c>
      <c r="R392" s="137">
        <f>Q392*H392</f>
        <v>0</v>
      </c>
      <c r="S392" s="137">
        <v>0</v>
      </c>
      <c r="T392" s="138">
        <f>S392*H392</f>
        <v>0</v>
      </c>
      <c r="AR392" s="139" t="s">
        <v>234</v>
      </c>
      <c r="AT392" s="139" t="s">
        <v>140</v>
      </c>
      <c r="AU392" s="139" t="s">
        <v>86</v>
      </c>
      <c r="AY392" s="17" t="s">
        <v>137</v>
      </c>
      <c r="BE392" s="140">
        <f>IF(N392="základní",J392,0)</f>
        <v>0</v>
      </c>
      <c r="BF392" s="140">
        <f>IF(N392="snížená",J392,0)</f>
        <v>0</v>
      </c>
      <c r="BG392" s="140">
        <f>IF(N392="zákl. přenesená",J392,0)</f>
        <v>0</v>
      </c>
      <c r="BH392" s="140">
        <f>IF(N392="sníž. přenesená",J392,0)</f>
        <v>0</v>
      </c>
      <c r="BI392" s="140">
        <f>IF(N392="nulová",J392,0)</f>
        <v>0</v>
      </c>
      <c r="BJ392" s="17" t="s">
        <v>84</v>
      </c>
      <c r="BK392" s="140">
        <f>ROUND(I392*H392,2)</f>
        <v>0</v>
      </c>
      <c r="BL392" s="17" t="s">
        <v>234</v>
      </c>
      <c r="BM392" s="139" t="s">
        <v>499</v>
      </c>
    </row>
    <row r="393" spans="2:65" s="1" customFormat="1" ht="24.2" customHeight="1">
      <c r="B393" s="32"/>
      <c r="C393" s="128" t="s">
        <v>500</v>
      </c>
      <c r="D393" s="128" t="s">
        <v>140</v>
      </c>
      <c r="E393" s="129" t="s">
        <v>501</v>
      </c>
      <c r="F393" s="130" t="s">
        <v>502</v>
      </c>
      <c r="G393" s="131" t="s">
        <v>494</v>
      </c>
      <c r="H393" s="132">
        <v>1</v>
      </c>
      <c r="I393" s="133"/>
      <c r="J393" s="134">
        <f>ROUND(I393*H393,2)</f>
        <v>0</v>
      </c>
      <c r="K393" s="130" t="s">
        <v>1</v>
      </c>
      <c r="L393" s="32"/>
      <c r="M393" s="135" t="s">
        <v>1</v>
      </c>
      <c r="N393" s="136" t="s">
        <v>41</v>
      </c>
      <c r="P393" s="137">
        <f>O393*H393</f>
        <v>0</v>
      </c>
      <c r="Q393" s="137">
        <v>2.2599999999999999E-3</v>
      </c>
      <c r="R393" s="137">
        <f>Q393*H393</f>
        <v>2.2599999999999999E-3</v>
      </c>
      <c r="S393" s="137">
        <v>0</v>
      </c>
      <c r="T393" s="138">
        <f>S393*H393</f>
        <v>0</v>
      </c>
      <c r="AR393" s="139" t="s">
        <v>234</v>
      </c>
      <c r="AT393" s="139" t="s">
        <v>140</v>
      </c>
      <c r="AU393" s="139" t="s">
        <v>86</v>
      </c>
      <c r="AY393" s="17" t="s">
        <v>137</v>
      </c>
      <c r="BE393" s="140">
        <f>IF(N393="základní",J393,0)</f>
        <v>0</v>
      </c>
      <c r="BF393" s="140">
        <f>IF(N393="snížená",J393,0)</f>
        <v>0</v>
      </c>
      <c r="BG393" s="140">
        <f>IF(N393="zákl. přenesená",J393,0)</f>
        <v>0</v>
      </c>
      <c r="BH393" s="140">
        <f>IF(N393="sníž. přenesená",J393,0)</f>
        <v>0</v>
      </c>
      <c r="BI393" s="140">
        <f>IF(N393="nulová",J393,0)</f>
        <v>0</v>
      </c>
      <c r="BJ393" s="17" t="s">
        <v>84</v>
      </c>
      <c r="BK393" s="140">
        <f>ROUND(I393*H393,2)</f>
        <v>0</v>
      </c>
      <c r="BL393" s="17" t="s">
        <v>234</v>
      </c>
      <c r="BM393" s="139" t="s">
        <v>503</v>
      </c>
    </row>
    <row r="394" spans="2:65" s="11" customFormat="1" ht="22.9" customHeight="1">
      <c r="B394" s="116"/>
      <c r="D394" s="117" t="s">
        <v>75</v>
      </c>
      <c r="E394" s="126" t="s">
        <v>504</v>
      </c>
      <c r="F394" s="126" t="s">
        <v>505</v>
      </c>
      <c r="I394" s="119"/>
      <c r="J394" s="127">
        <f>BK394</f>
        <v>0</v>
      </c>
      <c r="L394" s="116"/>
      <c r="M394" s="121"/>
      <c r="P394" s="122">
        <f>SUM(P395:P397)</f>
        <v>0</v>
      </c>
      <c r="R394" s="122">
        <f>SUM(R395:R397)</f>
        <v>5.1799999999999997E-3</v>
      </c>
      <c r="T394" s="123">
        <f>SUM(T395:T397)</f>
        <v>0</v>
      </c>
      <c r="AR394" s="117" t="s">
        <v>86</v>
      </c>
      <c r="AT394" s="124" t="s">
        <v>75</v>
      </c>
      <c r="AU394" s="124" t="s">
        <v>84</v>
      </c>
      <c r="AY394" s="117" t="s">
        <v>137</v>
      </c>
      <c r="BK394" s="125">
        <f>SUM(BK395:BK397)</f>
        <v>0</v>
      </c>
    </row>
    <row r="395" spans="2:65" s="1" customFormat="1" ht="16.5" customHeight="1">
      <c r="B395" s="32"/>
      <c r="C395" s="128" t="s">
        <v>506</v>
      </c>
      <c r="D395" s="128" t="s">
        <v>140</v>
      </c>
      <c r="E395" s="129" t="s">
        <v>507</v>
      </c>
      <c r="F395" s="130" t="s">
        <v>508</v>
      </c>
      <c r="G395" s="131" t="s">
        <v>494</v>
      </c>
      <c r="H395" s="132">
        <v>1</v>
      </c>
      <c r="I395" s="133"/>
      <c r="J395" s="134">
        <f>ROUND(I395*H395,2)</f>
        <v>0</v>
      </c>
      <c r="K395" s="130" t="s">
        <v>1</v>
      </c>
      <c r="L395" s="32"/>
      <c r="M395" s="135" t="s">
        <v>1</v>
      </c>
      <c r="N395" s="136" t="s">
        <v>41</v>
      </c>
      <c r="P395" s="137">
        <f>O395*H395</f>
        <v>0</v>
      </c>
      <c r="Q395" s="137">
        <v>0</v>
      </c>
      <c r="R395" s="137">
        <f>Q395*H395</f>
        <v>0</v>
      </c>
      <c r="S395" s="137">
        <v>0</v>
      </c>
      <c r="T395" s="138">
        <f>S395*H395</f>
        <v>0</v>
      </c>
      <c r="AR395" s="139" t="s">
        <v>234</v>
      </c>
      <c r="AT395" s="139" t="s">
        <v>140</v>
      </c>
      <c r="AU395" s="139" t="s">
        <v>86</v>
      </c>
      <c r="AY395" s="17" t="s">
        <v>137</v>
      </c>
      <c r="BE395" s="140">
        <f>IF(N395="základní",J395,0)</f>
        <v>0</v>
      </c>
      <c r="BF395" s="140">
        <f>IF(N395="snížená",J395,0)</f>
        <v>0</v>
      </c>
      <c r="BG395" s="140">
        <f>IF(N395="zákl. přenesená",J395,0)</f>
        <v>0</v>
      </c>
      <c r="BH395" s="140">
        <f>IF(N395="sníž. přenesená",J395,0)</f>
        <v>0</v>
      </c>
      <c r="BI395" s="140">
        <f>IF(N395="nulová",J395,0)</f>
        <v>0</v>
      </c>
      <c r="BJ395" s="17" t="s">
        <v>84</v>
      </c>
      <c r="BK395" s="140">
        <f>ROUND(I395*H395,2)</f>
        <v>0</v>
      </c>
      <c r="BL395" s="17" t="s">
        <v>234</v>
      </c>
      <c r="BM395" s="139" t="s">
        <v>509</v>
      </c>
    </row>
    <row r="396" spans="2:65" s="1" customFormat="1" ht="16.5" customHeight="1">
      <c r="B396" s="32"/>
      <c r="C396" s="128" t="s">
        <v>510</v>
      </c>
      <c r="D396" s="128" t="s">
        <v>140</v>
      </c>
      <c r="E396" s="129" t="s">
        <v>511</v>
      </c>
      <c r="F396" s="130" t="s">
        <v>512</v>
      </c>
      <c r="G396" s="131" t="s">
        <v>414</v>
      </c>
      <c r="H396" s="132">
        <v>1</v>
      </c>
      <c r="I396" s="133"/>
      <c r="J396" s="134">
        <f>ROUND(I396*H396,2)</f>
        <v>0</v>
      </c>
      <c r="K396" s="130" t="s">
        <v>1</v>
      </c>
      <c r="L396" s="32"/>
      <c r="M396" s="135" t="s">
        <v>1</v>
      </c>
      <c r="N396" s="136" t="s">
        <v>41</v>
      </c>
      <c r="P396" s="137">
        <f>O396*H396</f>
        <v>0</v>
      </c>
      <c r="Q396" s="137">
        <v>5.1799999999999997E-3</v>
      </c>
      <c r="R396" s="137">
        <f>Q396*H396</f>
        <v>5.1799999999999997E-3</v>
      </c>
      <c r="S396" s="137">
        <v>0</v>
      </c>
      <c r="T396" s="138">
        <f>S396*H396</f>
        <v>0</v>
      </c>
      <c r="AR396" s="139" t="s">
        <v>234</v>
      </c>
      <c r="AT396" s="139" t="s">
        <v>140</v>
      </c>
      <c r="AU396" s="139" t="s">
        <v>86</v>
      </c>
      <c r="AY396" s="17" t="s">
        <v>137</v>
      </c>
      <c r="BE396" s="140">
        <f>IF(N396="základní",J396,0)</f>
        <v>0</v>
      </c>
      <c r="BF396" s="140">
        <f>IF(N396="snížená",J396,0)</f>
        <v>0</v>
      </c>
      <c r="BG396" s="140">
        <f>IF(N396="zákl. přenesená",J396,0)</f>
        <v>0</v>
      </c>
      <c r="BH396" s="140">
        <f>IF(N396="sníž. přenesená",J396,0)</f>
        <v>0</v>
      </c>
      <c r="BI396" s="140">
        <f>IF(N396="nulová",J396,0)</f>
        <v>0</v>
      </c>
      <c r="BJ396" s="17" t="s">
        <v>84</v>
      </c>
      <c r="BK396" s="140">
        <f>ROUND(I396*H396,2)</f>
        <v>0</v>
      </c>
      <c r="BL396" s="17" t="s">
        <v>234</v>
      </c>
      <c r="BM396" s="139" t="s">
        <v>513</v>
      </c>
    </row>
    <row r="397" spans="2:65" s="1" customFormat="1" ht="24.2" customHeight="1">
      <c r="B397" s="32"/>
      <c r="C397" s="128" t="s">
        <v>514</v>
      </c>
      <c r="D397" s="128" t="s">
        <v>140</v>
      </c>
      <c r="E397" s="129" t="s">
        <v>515</v>
      </c>
      <c r="F397" s="130" t="s">
        <v>516</v>
      </c>
      <c r="G397" s="131" t="s">
        <v>419</v>
      </c>
      <c r="H397" s="179"/>
      <c r="I397" s="133"/>
      <c r="J397" s="134">
        <f>ROUND(I397*H397,2)</f>
        <v>0</v>
      </c>
      <c r="K397" s="130" t="s">
        <v>144</v>
      </c>
      <c r="L397" s="32"/>
      <c r="M397" s="135" t="s">
        <v>1</v>
      </c>
      <c r="N397" s="136" t="s">
        <v>41</v>
      </c>
      <c r="P397" s="137">
        <f>O397*H397</f>
        <v>0</v>
      </c>
      <c r="Q397" s="137">
        <v>0</v>
      </c>
      <c r="R397" s="137">
        <f>Q397*H397</f>
        <v>0</v>
      </c>
      <c r="S397" s="137">
        <v>0</v>
      </c>
      <c r="T397" s="138">
        <f>S397*H397</f>
        <v>0</v>
      </c>
      <c r="AR397" s="139" t="s">
        <v>234</v>
      </c>
      <c r="AT397" s="139" t="s">
        <v>140</v>
      </c>
      <c r="AU397" s="139" t="s">
        <v>86</v>
      </c>
      <c r="AY397" s="17" t="s">
        <v>137</v>
      </c>
      <c r="BE397" s="140">
        <f>IF(N397="základní",J397,0)</f>
        <v>0</v>
      </c>
      <c r="BF397" s="140">
        <f>IF(N397="snížená",J397,0)</f>
        <v>0</v>
      </c>
      <c r="BG397" s="140">
        <f>IF(N397="zákl. přenesená",J397,0)</f>
        <v>0</v>
      </c>
      <c r="BH397" s="140">
        <f>IF(N397="sníž. přenesená",J397,0)</f>
        <v>0</v>
      </c>
      <c r="BI397" s="140">
        <f>IF(N397="nulová",J397,0)</f>
        <v>0</v>
      </c>
      <c r="BJ397" s="17" t="s">
        <v>84</v>
      </c>
      <c r="BK397" s="140">
        <f>ROUND(I397*H397,2)</f>
        <v>0</v>
      </c>
      <c r="BL397" s="17" t="s">
        <v>234</v>
      </c>
      <c r="BM397" s="139" t="s">
        <v>517</v>
      </c>
    </row>
    <row r="398" spans="2:65" s="11" customFormat="1" ht="22.9" customHeight="1">
      <c r="B398" s="116"/>
      <c r="D398" s="117" t="s">
        <v>75</v>
      </c>
      <c r="E398" s="126" t="s">
        <v>518</v>
      </c>
      <c r="F398" s="126" t="s">
        <v>519</v>
      </c>
      <c r="I398" s="119"/>
      <c r="J398" s="127">
        <f>BK398</f>
        <v>0</v>
      </c>
      <c r="L398" s="116"/>
      <c r="M398" s="121"/>
      <c r="P398" s="122">
        <f>SUM(P399:P408)</f>
        <v>0</v>
      </c>
      <c r="R398" s="122">
        <f>SUM(R399:R408)</f>
        <v>3.2300000000000002E-2</v>
      </c>
      <c r="T398" s="123">
        <f>SUM(T399:T408)</f>
        <v>0.15313000000000002</v>
      </c>
      <c r="AR398" s="117" t="s">
        <v>86</v>
      </c>
      <c r="AT398" s="124" t="s">
        <v>75</v>
      </c>
      <c r="AU398" s="124" t="s">
        <v>84</v>
      </c>
      <c r="AY398" s="117" t="s">
        <v>137</v>
      </c>
      <c r="BK398" s="125">
        <f>SUM(BK399:BK408)</f>
        <v>0</v>
      </c>
    </row>
    <row r="399" spans="2:65" s="1" customFormat="1" ht="24.2" customHeight="1">
      <c r="B399" s="32"/>
      <c r="C399" s="128" t="s">
        <v>520</v>
      </c>
      <c r="D399" s="128" t="s">
        <v>140</v>
      </c>
      <c r="E399" s="129" t="s">
        <v>521</v>
      </c>
      <c r="F399" s="130" t="s">
        <v>522</v>
      </c>
      <c r="G399" s="131" t="s">
        <v>523</v>
      </c>
      <c r="H399" s="132">
        <v>1</v>
      </c>
      <c r="I399" s="133"/>
      <c r="J399" s="134">
        <f t="shared" ref="J399:J408" si="0">ROUND(I399*H399,2)</f>
        <v>0</v>
      </c>
      <c r="K399" s="130" t="s">
        <v>144</v>
      </c>
      <c r="L399" s="32"/>
      <c r="M399" s="135" t="s">
        <v>1</v>
      </c>
      <c r="N399" s="136" t="s">
        <v>41</v>
      </c>
      <c r="P399" s="137">
        <f t="shared" ref="P399:P408" si="1">O399*H399</f>
        <v>0</v>
      </c>
      <c r="Q399" s="137">
        <v>3.7599999999999999E-3</v>
      </c>
      <c r="R399" s="137">
        <f t="shared" ref="R399:R408" si="2">Q399*H399</f>
        <v>3.7599999999999999E-3</v>
      </c>
      <c r="S399" s="137">
        <v>0</v>
      </c>
      <c r="T399" s="138">
        <f t="shared" ref="T399:T408" si="3">S399*H399</f>
        <v>0</v>
      </c>
      <c r="AR399" s="139" t="s">
        <v>234</v>
      </c>
      <c r="AT399" s="139" t="s">
        <v>140</v>
      </c>
      <c r="AU399" s="139" t="s">
        <v>86</v>
      </c>
      <c r="AY399" s="17" t="s">
        <v>137</v>
      </c>
      <c r="BE399" s="140">
        <f t="shared" ref="BE399:BE408" si="4">IF(N399="základní",J399,0)</f>
        <v>0</v>
      </c>
      <c r="BF399" s="140">
        <f t="shared" ref="BF399:BF408" si="5">IF(N399="snížená",J399,0)</f>
        <v>0</v>
      </c>
      <c r="BG399" s="140">
        <f t="shared" ref="BG399:BG408" si="6">IF(N399="zákl. přenesená",J399,0)</f>
        <v>0</v>
      </c>
      <c r="BH399" s="140">
        <f t="shared" ref="BH399:BH408" si="7">IF(N399="sníž. přenesená",J399,0)</f>
        <v>0</v>
      </c>
      <c r="BI399" s="140">
        <f t="shared" ref="BI399:BI408" si="8">IF(N399="nulová",J399,0)</f>
        <v>0</v>
      </c>
      <c r="BJ399" s="17" t="s">
        <v>84</v>
      </c>
      <c r="BK399" s="140">
        <f t="shared" ref="BK399:BK408" si="9">ROUND(I399*H399,2)</f>
        <v>0</v>
      </c>
      <c r="BL399" s="17" t="s">
        <v>234</v>
      </c>
      <c r="BM399" s="139" t="s">
        <v>524</v>
      </c>
    </row>
    <row r="400" spans="2:65" s="1" customFormat="1" ht="24.2" customHeight="1">
      <c r="B400" s="32"/>
      <c r="C400" s="128" t="s">
        <v>525</v>
      </c>
      <c r="D400" s="128" t="s">
        <v>140</v>
      </c>
      <c r="E400" s="129" t="s">
        <v>526</v>
      </c>
      <c r="F400" s="130" t="s">
        <v>527</v>
      </c>
      <c r="G400" s="131" t="s">
        <v>523</v>
      </c>
      <c r="H400" s="132">
        <v>1</v>
      </c>
      <c r="I400" s="133"/>
      <c r="J400" s="134">
        <f t="shared" si="0"/>
        <v>0</v>
      </c>
      <c r="K400" s="130" t="s">
        <v>144</v>
      </c>
      <c r="L400" s="32"/>
      <c r="M400" s="135" t="s">
        <v>1</v>
      </c>
      <c r="N400" s="136" t="s">
        <v>41</v>
      </c>
      <c r="P400" s="137">
        <f t="shared" si="1"/>
        <v>0</v>
      </c>
      <c r="Q400" s="137">
        <v>1.6570000000000001E-2</v>
      </c>
      <c r="R400" s="137">
        <f t="shared" si="2"/>
        <v>1.6570000000000001E-2</v>
      </c>
      <c r="S400" s="137">
        <v>0</v>
      </c>
      <c r="T400" s="138">
        <f t="shared" si="3"/>
        <v>0</v>
      </c>
      <c r="AR400" s="139" t="s">
        <v>234</v>
      </c>
      <c r="AT400" s="139" t="s">
        <v>140</v>
      </c>
      <c r="AU400" s="139" t="s">
        <v>86</v>
      </c>
      <c r="AY400" s="17" t="s">
        <v>137</v>
      </c>
      <c r="BE400" s="140">
        <f t="shared" si="4"/>
        <v>0</v>
      </c>
      <c r="BF400" s="140">
        <f t="shared" si="5"/>
        <v>0</v>
      </c>
      <c r="BG400" s="140">
        <f t="shared" si="6"/>
        <v>0</v>
      </c>
      <c r="BH400" s="140">
        <f t="shared" si="7"/>
        <v>0</v>
      </c>
      <c r="BI400" s="140">
        <f t="shared" si="8"/>
        <v>0</v>
      </c>
      <c r="BJ400" s="17" t="s">
        <v>84</v>
      </c>
      <c r="BK400" s="140">
        <f t="shared" si="9"/>
        <v>0</v>
      </c>
      <c r="BL400" s="17" t="s">
        <v>234</v>
      </c>
      <c r="BM400" s="139" t="s">
        <v>528</v>
      </c>
    </row>
    <row r="401" spans="2:65" s="1" customFormat="1" ht="24.2" customHeight="1">
      <c r="B401" s="32"/>
      <c r="C401" s="128" t="s">
        <v>529</v>
      </c>
      <c r="D401" s="128" t="s">
        <v>140</v>
      </c>
      <c r="E401" s="129" t="s">
        <v>530</v>
      </c>
      <c r="F401" s="130" t="s">
        <v>531</v>
      </c>
      <c r="G401" s="131" t="s">
        <v>523</v>
      </c>
      <c r="H401" s="132">
        <v>1</v>
      </c>
      <c r="I401" s="133"/>
      <c r="J401" s="134">
        <f t="shared" si="0"/>
        <v>0</v>
      </c>
      <c r="K401" s="130" t="s">
        <v>144</v>
      </c>
      <c r="L401" s="32"/>
      <c r="M401" s="135" t="s">
        <v>1</v>
      </c>
      <c r="N401" s="136" t="s">
        <v>41</v>
      </c>
      <c r="P401" s="137">
        <f t="shared" si="1"/>
        <v>0</v>
      </c>
      <c r="Q401" s="137">
        <v>1.197E-2</v>
      </c>
      <c r="R401" s="137">
        <f t="shared" si="2"/>
        <v>1.197E-2</v>
      </c>
      <c r="S401" s="137">
        <v>0</v>
      </c>
      <c r="T401" s="138">
        <f t="shared" si="3"/>
        <v>0</v>
      </c>
      <c r="AR401" s="139" t="s">
        <v>234</v>
      </c>
      <c r="AT401" s="139" t="s">
        <v>140</v>
      </c>
      <c r="AU401" s="139" t="s">
        <v>86</v>
      </c>
      <c r="AY401" s="17" t="s">
        <v>137</v>
      </c>
      <c r="BE401" s="140">
        <f t="shared" si="4"/>
        <v>0</v>
      </c>
      <c r="BF401" s="140">
        <f t="shared" si="5"/>
        <v>0</v>
      </c>
      <c r="BG401" s="140">
        <f t="shared" si="6"/>
        <v>0</v>
      </c>
      <c r="BH401" s="140">
        <f t="shared" si="7"/>
        <v>0</v>
      </c>
      <c r="BI401" s="140">
        <f t="shared" si="8"/>
        <v>0</v>
      </c>
      <c r="BJ401" s="17" t="s">
        <v>84</v>
      </c>
      <c r="BK401" s="140">
        <f t="shared" si="9"/>
        <v>0</v>
      </c>
      <c r="BL401" s="17" t="s">
        <v>234</v>
      </c>
      <c r="BM401" s="139" t="s">
        <v>532</v>
      </c>
    </row>
    <row r="402" spans="2:65" s="1" customFormat="1" ht="16.5" customHeight="1">
      <c r="B402" s="32"/>
      <c r="C402" s="128" t="s">
        <v>533</v>
      </c>
      <c r="D402" s="128" t="s">
        <v>140</v>
      </c>
      <c r="E402" s="129" t="s">
        <v>534</v>
      </c>
      <c r="F402" s="130" t="s">
        <v>535</v>
      </c>
      <c r="G402" s="131" t="s">
        <v>523</v>
      </c>
      <c r="H402" s="132">
        <v>1</v>
      </c>
      <c r="I402" s="133"/>
      <c r="J402" s="134">
        <f t="shared" si="0"/>
        <v>0</v>
      </c>
      <c r="K402" s="130" t="s">
        <v>144</v>
      </c>
      <c r="L402" s="32"/>
      <c r="M402" s="135" t="s">
        <v>1</v>
      </c>
      <c r="N402" s="136" t="s">
        <v>41</v>
      </c>
      <c r="P402" s="137">
        <f t="shared" si="1"/>
        <v>0</v>
      </c>
      <c r="Q402" s="137">
        <v>0</v>
      </c>
      <c r="R402" s="137">
        <f t="shared" si="2"/>
        <v>0</v>
      </c>
      <c r="S402" s="137">
        <v>1.9460000000000002E-2</v>
      </c>
      <c r="T402" s="138">
        <f t="shared" si="3"/>
        <v>1.9460000000000002E-2</v>
      </c>
      <c r="AR402" s="139" t="s">
        <v>234</v>
      </c>
      <c r="AT402" s="139" t="s">
        <v>140</v>
      </c>
      <c r="AU402" s="139" t="s">
        <v>86</v>
      </c>
      <c r="AY402" s="17" t="s">
        <v>137</v>
      </c>
      <c r="BE402" s="140">
        <f t="shared" si="4"/>
        <v>0</v>
      </c>
      <c r="BF402" s="140">
        <f t="shared" si="5"/>
        <v>0</v>
      </c>
      <c r="BG402" s="140">
        <f t="shared" si="6"/>
        <v>0</v>
      </c>
      <c r="BH402" s="140">
        <f t="shared" si="7"/>
        <v>0</v>
      </c>
      <c r="BI402" s="140">
        <f t="shared" si="8"/>
        <v>0</v>
      </c>
      <c r="BJ402" s="17" t="s">
        <v>84</v>
      </c>
      <c r="BK402" s="140">
        <f t="shared" si="9"/>
        <v>0</v>
      </c>
      <c r="BL402" s="17" t="s">
        <v>234</v>
      </c>
      <c r="BM402" s="139" t="s">
        <v>536</v>
      </c>
    </row>
    <row r="403" spans="2:65" s="1" customFormat="1" ht="16.5" customHeight="1">
      <c r="B403" s="32"/>
      <c r="C403" s="128" t="s">
        <v>537</v>
      </c>
      <c r="D403" s="128" t="s">
        <v>140</v>
      </c>
      <c r="E403" s="129" t="s">
        <v>538</v>
      </c>
      <c r="F403" s="130" t="s">
        <v>539</v>
      </c>
      <c r="G403" s="131" t="s">
        <v>523</v>
      </c>
      <c r="H403" s="132">
        <v>1</v>
      </c>
      <c r="I403" s="133"/>
      <c r="J403" s="134">
        <f t="shared" si="0"/>
        <v>0</v>
      </c>
      <c r="K403" s="130" t="s">
        <v>144</v>
      </c>
      <c r="L403" s="32"/>
      <c r="M403" s="135" t="s">
        <v>1</v>
      </c>
      <c r="N403" s="136" t="s">
        <v>41</v>
      </c>
      <c r="P403" s="137">
        <f t="shared" si="1"/>
        <v>0</v>
      </c>
      <c r="Q403" s="137">
        <v>0</v>
      </c>
      <c r="R403" s="137">
        <f t="shared" si="2"/>
        <v>0</v>
      </c>
      <c r="S403" s="137">
        <v>1.933E-2</v>
      </c>
      <c r="T403" s="138">
        <f t="shared" si="3"/>
        <v>1.933E-2</v>
      </c>
      <c r="AR403" s="139" t="s">
        <v>234</v>
      </c>
      <c r="AT403" s="139" t="s">
        <v>140</v>
      </c>
      <c r="AU403" s="139" t="s">
        <v>86</v>
      </c>
      <c r="AY403" s="17" t="s">
        <v>137</v>
      </c>
      <c r="BE403" s="140">
        <f t="shared" si="4"/>
        <v>0</v>
      </c>
      <c r="BF403" s="140">
        <f t="shared" si="5"/>
        <v>0</v>
      </c>
      <c r="BG403" s="140">
        <f t="shared" si="6"/>
        <v>0</v>
      </c>
      <c r="BH403" s="140">
        <f t="shared" si="7"/>
        <v>0</v>
      </c>
      <c r="BI403" s="140">
        <f t="shared" si="8"/>
        <v>0</v>
      </c>
      <c r="BJ403" s="17" t="s">
        <v>84</v>
      </c>
      <c r="BK403" s="140">
        <f t="shared" si="9"/>
        <v>0</v>
      </c>
      <c r="BL403" s="17" t="s">
        <v>234</v>
      </c>
      <c r="BM403" s="139" t="s">
        <v>540</v>
      </c>
    </row>
    <row r="404" spans="2:65" s="1" customFormat="1" ht="16.5" customHeight="1">
      <c r="B404" s="32"/>
      <c r="C404" s="128" t="s">
        <v>541</v>
      </c>
      <c r="D404" s="128" t="s">
        <v>140</v>
      </c>
      <c r="E404" s="129" t="s">
        <v>542</v>
      </c>
      <c r="F404" s="130" t="s">
        <v>543</v>
      </c>
      <c r="G404" s="131" t="s">
        <v>523</v>
      </c>
      <c r="H404" s="132">
        <v>1</v>
      </c>
      <c r="I404" s="133"/>
      <c r="J404" s="134">
        <f t="shared" si="0"/>
        <v>0</v>
      </c>
      <c r="K404" s="130" t="s">
        <v>144</v>
      </c>
      <c r="L404" s="32"/>
      <c r="M404" s="135" t="s">
        <v>1</v>
      </c>
      <c r="N404" s="136" t="s">
        <v>41</v>
      </c>
      <c r="P404" s="137">
        <f t="shared" si="1"/>
        <v>0</v>
      </c>
      <c r="Q404" s="137">
        <v>0</v>
      </c>
      <c r="R404" s="137">
        <f t="shared" si="2"/>
        <v>0</v>
      </c>
      <c r="S404" s="137">
        <v>3.2899999999999999E-2</v>
      </c>
      <c r="T404" s="138">
        <f t="shared" si="3"/>
        <v>3.2899999999999999E-2</v>
      </c>
      <c r="AR404" s="139" t="s">
        <v>234</v>
      </c>
      <c r="AT404" s="139" t="s">
        <v>140</v>
      </c>
      <c r="AU404" s="139" t="s">
        <v>86</v>
      </c>
      <c r="AY404" s="17" t="s">
        <v>137</v>
      </c>
      <c r="BE404" s="140">
        <f t="shared" si="4"/>
        <v>0</v>
      </c>
      <c r="BF404" s="140">
        <f t="shared" si="5"/>
        <v>0</v>
      </c>
      <c r="BG404" s="140">
        <f t="shared" si="6"/>
        <v>0</v>
      </c>
      <c r="BH404" s="140">
        <f t="shared" si="7"/>
        <v>0</v>
      </c>
      <c r="BI404" s="140">
        <f t="shared" si="8"/>
        <v>0</v>
      </c>
      <c r="BJ404" s="17" t="s">
        <v>84</v>
      </c>
      <c r="BK404" s="140">
        <f t="shared" si="9"/>
        <v>0</v>
      </c>
      <c r="BL404" s="17" t="s">
        <v>234</v>
      </c>
      <c r="BM404" s="139" t="s">
        <v>544</v>
      </c>
    </row>
    <row r="405" spans="2:65" s="1" customFormat="1" ht="24.2" customHeight="1">
      <c r="B405" s="32"/>
      <c r="C405" s="128" t="s">
        <v>545</v>
      </c>
      <c r="D405" s="128" t="s">
        <v>140</v>
      </c>
      <c r="E405" s="129" t="s">
        <v>546</v>
      </c>
      <c r="F405" s="130" t="s">
        <v>547</v>
      </c>
      <c r="G405" s="131" t="s">
        <v>523</v>
      </c>
      <c r="H405" s="132">
        <v>1</v>
      </c>
      <c r="I405" s="133"/>
      <c r="J405" s="134">
        <f t="shared" si="0"/>
        <v>0</v>
      </c>
      <c r="K405" s="130" t="s">
        <v>144</v>
      </c>
      <c r="L405" s="32"/>
      <c r="M405" s="135" t="s">
        <v>1</v>
      </c>
      <c r="N405" s="136" t="s">
        <v>41</v>
      </c>
      <c r="P405" s="137">
        <f t="shared" si="1"/>
        <v>0</v>
      </c>
      <c r="Q405" s="137">
        <v>0</v>
      </c>
      <c r="R405" s="137">
        <f t="shared" si="2"/>
        <v>0</v>
      </c>
      <c r="S405" s="137">
        <v>1.0880000000000001E-2</v>
      </c>
      <c r="T405" s="138">
        <f t="shared" si="3"/>
        <v>1.0880000000000001E-2</v>
      </c>
      <c r="AR405" s="139" t="s">
        <v>234</v>
      </c>
      <c r="AT405" s="139" t="s">
        <v>140</v>
      </c>
      <c r="AU405" s="139" t="s">
        <v>86</v>
      </c>
      <c r="AY405" s="17" t="s">
        <v>137</v>
      </c>
      <c r="BE405" s="140">
        <f t="shared" si="4"/>
        <v>0</v>
      </c>
      <c r="BF405" s="140">
        <f t="shared" si="5"/>
        <v>0</v>
      </c>
      <c r="BG405" s="140">
        <f t="shared" si="6"/>
        <v>0</v>
      </c>
      <c r="BH405" s="140">
        <f t="shared" si="7"/>
        <v>0</v>
      </c>
      <c r="BI405" s="140">
        <f t="shared" si="8"/>
        <v>0</v>
      </c>
      <c r="BJ405" s="17" t="s">
        <v>84</v>
      </c>
      <c r="BK405" s="140">
        <f t="shared" si="9"/>
        <v>0</v>
      </c>
      <c r="BL405" s="17" t="s">
        <v>234</v>
      </c>
      <c r="BM405" s="139" t="s">
        <v>548</v>
      </c>
    </row>
    <row r="406" spans="2:65" s="1" customFormat="1" ht="16.5" customHeight="1">
      <c r="B406" s="32"/>
      <c r="C406" s="128" t="s">
        <v>549</v>
      </c>
      <c r="D406" s="128" t="s">
        <v>140</v>
      </c>
      <c r="E406" s="129" t="s">
        <v>550</v>
      </c>
      <c r="F406" s="130" t="s">
        <v>551</v>
      </c>
      <c r="G406" s="131" t="s">
        <v>523</v>
      </c>
      <c r="H406" s="132">
        <v>1</v>
      </c>
      <c r="I406" s="133"/>
      <c r="J406" s="134">
        <f t="shared" si="0"/>
        <v>0</v>
      </c>
      <c r="K406" s="130" t="s">
        <v>144</v>
      </c>
      <c r="L406" s="32"/>
      <c r="M406" s="135" t="s">
        <v>1</v>
      </c>
      <c r="N406" s="136" t="s">
        <v>41</v>
      </c>
      <c r="P406" s="137">
        <f t="shared" si="1"/>
        <v>0</v>
      </c>
      <c r="Q406" s="137">
        <v>0</v>
      </c>
      <c r="R406" s="137">
        <f t="shared" si="2"/>
        <v>0</v>
      </c>
      <c r="S406" s="137">
        <v>6.9000000000000006E-2</v>
      </c>
      <c r="T406" s="138">
        <f t="shared" si="3"/>
        <v>6.9000000000000006E-2</v>
      </c>
      <c r="AR406" s="139" t="s">
        <v>234</v>
      </c>
      <c r="AT406" s="139" t="s">
        <v>140</v>
      </c>
      <c r="AU406" s="139" t="s">
        <v>86</v>
      </c>
      <c r="AY406" s="17" t="s">
        <v>137</v>
      </c>
      <c r="BE406" s="140">
        <f t="shared" si="4"/>
        <v>0</v>
      </c>
      <c r="BF406" s="140">
        <f t="shared" si="5"/>
        <v>0</v>
      </c>
      <c r="BG406" s="140">
        <f t="shared" si="6"/>
        <v>0</v>
      </c>
      <c r="BH406" s="140">
        <f t="shared" si="7"/>
        <v>0</v>
      </c>
      <c r="BI406" s="140">
        <f t="shared" si="8"/>
        <v>0</v>
      </c>
      <c r="BJ406" s="17" t="s">
        <v>84</v>
      </c>
      <c r="BK406" s="140">
        <f t="shared" si="9"/>
        <v>0</v>
      </c>
      <c r="BL406" s="17" t="s">
        <v>234</v>
      </c>
      <c r="BM406" s="139" t="s">
        <v>552</v>
      </c>
    </row>
    <row r="407" spans="2:65" s="1" customFormat="1" ht="16.5" customHeight="1">
      <c r="B407" s="32"/>
      <c r="C407" s="128" t="s">
        <v>553</v>
      </c>
      <c r="D407" s="128" t="s">
        <v>140</v>
      </c>
      <c r="E407" s="129" t="s">
        <v>554</v>
      </c>
      <c r="F407" s="130" t="s">
        <v>555</v>
      </c>
      <c r="G407" s="131" t="s">
        <v>523</v>
      </c>
      <c r="H407" s="132">
        <v>1</v>
      </c>
      <c r="I407" s="133"/>
      <c r="J407" s="134">
        <f t="shared" si="0"/>
        <v>0</v>
      </c>
      <c r="K407" s="130" t="s">
        <v>144</v>
      </c>
      <c r="L407" s="32"/>
      <c r="M407" s="135" t="s">
        <v>1</v>
      </c>
      <c r="N407" s="136" t="s">
        <v>41</v>
      </c>
      <c r="P407" s="137">
        <f t="shared" si="1"/>
        <v>0</v>
      </c>
      <c r="Q407" s="137">
        <v>0</v>
      </c>
      <c r="R407" s="137">
        <f t="shared" si="2"/>
        <v>0</v>
      </c>
      <c r="S407" s="137">
        <v>1.56E-3</v>
      </c>
      <c r="T407" s="138">
        <f t="shared" si="3"/>
        <v>1.56E-3</v>
      </c>
      <c r="AR407" s="139" t="s">
        <v>234</v>
      </c>
      <c r="AT407" s="139" t="s">
        <v>140</v>
      </c>
      <c r="AU407" s="139" t="s">
        <v>86</v>
      </c>
      <c r="AY407" s="17" t="s">
        <v>137</v>
      </c>
      <c r="BE407" s="140">
        <f t="shared" si="4"/>
        <v>0</v>
      </c>
      <c r="BF407" s="140">
        <f t="shared" si="5"/>
        <v>0</v>
      </c>
      <c r="BG407" s="140">
        <f t="shared" si="6"/>
        <v>0</v>
      </c>
      <c r="BH407" s="140">
        <f t="shared" si="7"/>
        <v>0</v>
      </c>
      <c r="BI407" s="140">
        <f t="shared" si="8"/>
        <v>0</v>
      </c>
      <c r="BJ407" s="17" t="s">
        <v>84</v>
      </c>
      <c r="BK407" s="140">
        <f t="shared" si="9"/>
        <v>0</v>
      </c>
      <c r="BL407" s="17" t="s">
        <v>234</v>
      </c>
      <c r="BM407" s="139" t="s">
        <v>556</v>
      </c>
    </row>
    <row r="408" spans="2:65" s="1" customFormat="1" ht="24.2" customHeight="1">
      <c r="B408" s="32"/>
      <c r="C408" s="128" t="s">
        <v>557</v>
      </c>
      <c r="D408" s="128" t="s">
        <v>140</v>
      </c>
      <c r="E408" s="129" t="s">
        <v>558</v>
      </c>
      <c r="F408" s="130" t="s">
        <v>559</v>
      </c>
      <c r="G408" s="131" t="s">
        <v>419</v>
      </c>
      <c r="H408" s="179"/>
      <c r="I408" s="133"/>
      <c r="J408" s="134">
        <f t="shared" si="0"/>
        <v>0</v>
      </c>
      <c r="K408" s="130" t="s">
        <v>144</v>
      </c>
      <c r="L408" s="32"/>
      <c r="M408" s="135" t="s">
        <v>1</v>
      </c>
      <c r="N408" s="136" t="s">
        <v>41</v>
      </c>
      <c r="P408" s="137">
        <f t="shared" si="1"/>
        <v>0</v>
      </c>
      <c r="Q408" s="137">
        <v>0</v>
      </c>
      <c r="R408" s="137">
        <f t="shared" si="2"/>
        <v>0</v>
      </c>
      <c r="S408" s="137">
        <v>0</v>
      </c>
      <c r="T408" s="138">
        <f t="shared" si="3"/>
        <v>0</v>
      </c>
      <c r="AR408" s="139" t="s">
        <v>234</v>
      </c>
      <c r="AT408" s="139" t="s">
        <v>140</v>
      </c>
      <c r="AU408" s="139" t="s">
        <v>86</v>
      </c>
      <c r="AY408" s="17" t="s">
        <v>137</v>
      </c>
      <c r="BE408" s="140">
        <f t="shared" si="4"/>
        <v>0</v>
      </c>
      <c r="BF408" s="140">
        <f t="shared" si="5"/>
        <v>0</v>
      </c>
      <c r="BG408" s="140">
        <f t="shared" si="6"/>
        <v>0</v>
      </c>
      <c r="BH408" s="140">
        <f t="shared" si="7"/>
        <v>0</v>
      </c>
      <c r="BI408" s="140">
        <f t="shared" si="8"/>
        <v>0</v>
      </c>
      <c r="BJ408" s="17" t="s">
        <v>84</v>
      </c>
      <c r="BK408" s="140">
        <f t="shared" si="9"/>
        <v>0</v>
      </c>
      <c r="BL408" s="17" t="s">
        <v>234</v>
      </c>
      <c r="BM408" s="139" t="s">
        <v>560</v>
      </c>
    </row>
    <row r="409" spans="2:65" s="11" customFormat="1" ht="22.9" customHeight="1">
      <c r="B409" s="116"/>
      <c r="D409" s="117" t="s">
        <v>75</v>
      </c>
      <c r="E409" s="126" t="s">
        <v>561</v>
      </c>
      <c r="F409" s="126" t="s">
        <v>562</v>
      </c>
      <c r="I409" s="119"/>
      <c r="J409" s="127">
        <f>BK409</f>
        <v>0</v>
      </c>
      <c r="L409" s="116"/>
      <c r="M409" s="121"/>
      <c r="P409" s="122">
        <f>SUM(P410:P415)</f>
        <v>0</v>
      </c>
      <c r="R409" s="122">
        <f>SUM(R410:R415)</f>
        <v>0</v>
      </c>
      <c r="T409" s="123">
        <f>SUM(T410:T415)</f>
        <v>0</v>
      </c>
      <c r="AR409" s="117" t="s">
        <v>86</v>
      </c>
      <c r="AT409" s="124" t="s">
        <v>75</v>
      </c>
      <c r="AU409" s="124" t="s">
        <v>84</v>
      </c>
      <c r="AY409" s="117" t="s">
        <v>137</v>
      </c>
      <c r="BK409" s="125">
        <f>SUM(BK410:BK415)</f>
        <v>0</v>
      </c>
    </row>
    <row r="410" spans="2:65" s="1" customFormat="1" ht="16.5" customHeight="1">
      <c r="B410" s="32"/>
      <c r="C410" s="128" t="s">
        <v>563</v>
      </c>
      <c r="D410" s="128" t="s">
        <v>140</v>
      </c>
      <c r="E410" s="129" t="s">
        <v>564</v>
      </c>
      <c r="F410" s="130" t="s">
        <v>565</v>
      </c>
      <c r="G410" s="131" t="s">
        <v>494</v>
      </c>
      <c r="H410" s="132">
        <v>1</v>
      </c>
      <c r="I410" s="133"/>
      <c r="J410" s="134">
        <f t="shared" ref="J410:J415" si="10">ROUND(I410*H410,2)</f>
        <v>0</v>
      </c>
      <c r="K410" s="130" t="s">
        <v>1</v>
      </c>
      <c r="L410" s="32"/>
      <c r="M410" s="135" t="s">
        <v>1</v>
      </c>
      <c r="N410" s="136" t="s">
        <v>41</v>
      </c>
      <c r="P410" s="137">
        <f t="shared" ref="P410:P415" si="11">O410*H410</f>
        <v>0</v>
      </c>
      <c r="Q410" s="137">
        <v>0</v>
      </c>
      <c r="R410" s="137">
        <f t="shared" ref="R410:R415" si="12">Q410*H410</f>
        <v>0</v>
      </c>
      <c r="S410" s="137">
        <v>0</v>
      </c>
      <c r="T410" s="138">
        <f t="shared" ref="T410:T415" si="13">S410*H410</f>
        <v>0</v>
      </c>
      <c r="AR410" s="139" t="s">
        <v>485</v>
      </c>
      <c r="AT410" s="139" t="s">
        <v>140</v>
      </c>
      <c r="AU410" s="139" t="s">
        <v>86</v>
      </c>
      <c r="AY410" s="17" t="s">
        <v>137</v>
      </c>
      <c r="BE410" s="140">
        <f t="shared" ref="BE410:BE415" si="14">IF(N410="základní",J410,0)</f>
        <v>0</v>
      </c>
      <c r="BF410" s="140">
        <f t="shared" ref="BF410:BF415" si="15">IF(N410="snížená",J410,0)</f>
        <v>0</v>
      </c>
      <c r="BG410" s="140">
        <f t="shared" ref="BG410:BG415" si="16">IF(N410="zákl. přenesená",J410,0)</f>
        <v>0</v>
      </c>
      <c r="BH410" s="140">
        <f t="shared" ref="BH410:BH415" si="17">IF(N410="sníž. přenesená",J410,0)</f>
        <v>0</v>
      </c>
      <c r="BI410" s="140">
        <f t="shared" ref="BI410:BI415" si="18">IF(N410="nulová",J410,0)</f>
        <v>0</v>
      </c>
      <c r="BJ410" s="17" t="s">
        <v>84</v>
      </c>
      <c r="BK410" s="140">
        <f t="shared" ref="BK410:BK415" si="19">ROUND(I410*H410,2)</f>
        <v>0</v>
      </c>
      <c r="BL410" s="17" t="s">
        <v>485</v>
      </c>
      <c r="BM410" s="139" t="s">
        <v>566</v>
      </c>
    </row>
    <row r="411" spans="2:65" s="1" customFormat="1" ht="24.2" customHeight="1">
      <c r="B411" s="32"/>
      <c r="C411" s="128" t="s">
        <v>567</v>
      </c>
      <c r="D411" s="128" t="s">
        <v>140</v>
      </c>
      <c r="E411" s="129" t="s">
        <v>568</v>
      </c>
      <c r="F411" s="130" t="s">
        <v>569</v>
      </c>
      <c r="G411" s="131" t="s">
        <v>494</v>
      </c>
      <c r="H411" s="132">
        <v>2</v>
      </c>
      <c r="I411" s="133"/>
      <c r="J411" s="134">
        <f t="shared" si="10"/>
        <v>0</v>
      </c>
      <c r="K411" s="130" t="s">
        <v>1</v>
      </c>
      <c r="L411" s="32"/>
      <c r="M411" s="135" t="s">
        <v>1</v>
      </c>
      <c r="N411" s="136" t="s">
        <v>41</v>
      </c>
      <c r="P411" s="137">
        <f t="shared" si="11"/>
        <v>0</v>
      </c>
      <c r="Q411" s="137">
        <v>0</v>
      </c>
      <c r="R411" s="137">
        <f t="shared" si="12"/>
        <v>0</v>
      </c>
      <c r="S411" s="137">
        <v>0</v>
      </c>
      <c r="T411" s="138">
        <f t="shared" si="13"/>
        <v>0</v>
      </c>
      <c r="AR411" s="139" t="s">
        <v>234</v>
      </c>
      <c r="AT411" s="139" t="s">
        <v>140</v>
      </c>
      <c r="AU411" s="139" t="s">
        <v>86</v>
      </c>
      <c r="AY411" s="17" t="s">
        <v>137</v>
      </c>
      <c r="BE411" s="140">
        <f t="shared" si="14"/>
        <v>0</v>
      </c>
      <c r="BF411" s="140">
        <f t="shared" si="15"/>
        <v>0</v>
      </c>
      <c r="BG411" s="140">
        <f t="shared" si="16"/>
        <v>0</v>
      </c>
      <c r="BH411" s="140">
        <f t="shared" si="17"/>
        <v>0</v>
      </c>
      <c r="BI411" s="140">
        <f t="shared" si="18"/>
        <v>0</v>
      </c>
      <c r="BJ411" s="17" t="s">
        <v>84</v>
      </c>
      <c r="BK411" s="140">
        <f t="shared" si="19"/>
        <v>0</v>
      </c>
      <c r="BL411" s="17" t="s">
        <v>234</v>
      </c>
      <c r="BM411" s="139" t="s">
        <v>570</v>
      </c>
    </row>
    <row r="412" spans="2:65" s="1" customFormat="1" ht="24.2" customHeight="1">
      <c r="B412" s="32"/>
      <c r="C412" s="128" t="s">
        <v>571</v>
      </c>
      <c r="D412" s="128" t="s">
        <v>140</v>
      </c>
      <c r="E412" s="129" t="s">
        <v>572</v>
      </c>
      <c r="F412" s="130" t="s">
        <v>573</v>
      </c>
      <c r="G412" s="131" t="s">
        <v>494</v>
      </c>
      <c r="H412" s="132">
        <v>1</v>
      </c>
      <c r="I412" s="133"/>
      <c r="J412" s="134">
        <f t="shared" si="10"/>
        <v>0</v>
      </c>
      <c r="K412" s="130" t="s">
        <v>1</v>
      </c>
      <c r="L412" s="32"/>
      <c r="M412" s="135" t="s">
        <v>1</v>
      </c>
      <c r="N412" s="136" t="s">
        <v>41</v>
      </c>
      <c r="P412" s="137">
        <f t="shared" si="11"/>
        <v>0</v>
      </c>
      <c r="Q412" s="137">
        <v>0</v>
      </c>
      <c r="R412" s="137">
        <f t="shared" si="12"/>
        <v>0</v>
      </c>
      <c r="S412" s="137">
        <v>0</v>
      </c>
      <c r="T412" s="138">
        <f t="shared" si="13"/>
        <v>0</v>
      </c>
      <c r="AR412" s="139" t="s">
        <v>234</v>
      </c>
      <c r="AT412" s="139" t="s">
        <v>140</v>
      </c>
      <c r="AU412" s="139" t="s">
        <v>86</v>
      </c>
      <c r="AY412" s="17" t="s">
        <v>137</v>
      </c>
      <c r="BE412" s="140">
        <f t="shared" si="14"/>
        <v>0</v>
      </c>
      <c r="BF412" s="140">
        <f t="shared" si="15"/>
        <v>0</v>
      </c>
      <c r="BG412" s="140">
        <f t="shared" si="16"/>
        <v>0</v>
      </c>
      <c r="BH412" s="140">
        <f t="shared" si="17"/>
        <v>0</v>
      </c>
      <c r="BI412" s="140">
        <f t="shared" si="18"/>
        <v>0</v>
      </c>
      <c r="BJ412" s="17" t="s">
        <v>84</v>
      </c>
      <c r="BK412" s="140">
        <f t="shared" si="19"/>
        <v>0</v>
      </c>
      <c r="BL412" s="17" t="s">
        <v>234</v>
      </c>
      <c r="BM412" s="139" t="s">
        <v>574</v>
      </c>
    </row>
    <row r="413" spans="2:65" s="1" customFormat="1" ht="16.5" customHeight="1">
      <c r="B413" s="32"/>
      <c r="C413" s="128" t="s">
        <v>575</v>
      </c>
      <c r="D413" s="128" t="s">
        <v>140</v>
      </c>
      <c r="E413" s="129" t="s">
        <v>576</v>
      </c>
      <c r="F413" s="130" t="s">
        <v>577</v>
      </c>
      <c r="G413" s="131" t="s">
        <v>494</v>
      </c>
      <c r="H413" s="132">
        <v>1</v>
      </c>
      <c r="I413" s="133"/>
      <c r="J413" s="134">
        <f t="shared" si="10"/>
        <v>0</v>
      </c>
      <c r="K413" s="130" t="s">
        <v>1</v>
      </c>
      <c r="L413" s="32"/>
      <c r="M413" s="135" t="s">
        <v>1</v>
      </c>
      <c r="N413" s="136" t="s">
        <v>41</v>
      </c>
      <c r="P413" s="137">
        <f t="shared" si="11"/>
        <v>0</v>
      </c>
      <c r="Q413" s="137">
        <v>0</v>
      </c>
      <c r="R413" s="137">
        <f t="shared" si="12"/>
        <v>0</v>
      </c>
      <c r="S413" s="137">
        <v>0</v>
      </c>
      <c r="T413" s="138">
        <f t="shared" si="13"/>
        <v>0</v>
      </c>
      <c r="AR413" s="139" t="s">
        <v>485</v>
      </c>
      <c r="AT413" s="139" t="s">
        <v>140</v>
      </c>
      <c r="AU413" s="139" t="s">
        <v>86</v>
      </c>
      <c r="AY413" s="17" t="s">
        <v>137</v>
      </c>
      <c r="BE413" s="140">
        <f t="shared" si="14"/>
        <v>0</v>
      </c>
      <c r="BF413" s="140">
        <f t="shared" si="15"/>
        <v>0</v>
      </c>
      <c r="BG413" s="140">
        <f t="shared" si="16"/>
        <v>0</v>
      </c>
      <c r="BH413" s="140">
        <f t="shared" si="17"/>
        <v>0</v>
      </c>
      <c r="BI413" s="140">
        <f t="shared" si="18"/>
        <v>0</v>
      </c>
      <c r="BJ413" s="17" t="s">
        <v>84</v>
      </c>
      <c r="BK413" s="140">
        <f t="shared" si="19"/>
        <v>0</v>
      </c>
      <c r="BL413" s="17" t="s">
        <v>485</v>
      </c>
      <c r="BM413" s="139" t="s">
        <v>578</v>
      </c>
    </row>
    <row r="414" spans="2:65" s="1" customFormat="1" ht="24.2" customHeight="1">
      <c r="B414" s="32"/>
      <c r="C414" s="155" t="s">
        <v>579</v>
      </c>
      <c r="D414" s="155" t="s">
        <v>158</v>
      </c>
      <c r="E414" s="156" t="s">
        <v>580</v>
      </c>
      <c r="F414" s="157" t="s">
        <v>581</v>
      </c>
      <c r="G414" s="158" t="s">
        <v>414</v>
      </c>
      <c r="H414" s="159">
        <v>3</v>
      </c>
      <c r="I414" s="160"/>
      <c r="J414" s="161">
        <f t="shared" si="10"/>
        <v>0</v>
      </c>
      <c r="K414" s="157" t="s">
        <v>1</v>
      </c>
      <c r="L414" s="162"/>
      <c r="M414" s="163" t="s">
        <v>1</v>
      </c>
      <c r="N414" s="164" t="s">
        <v>41</v>
      </c>
      <c r="P414" s="137">
        <f t="shared" si="11"/>
        <v>0</v>
      </c>
      <c r="Q414" s="137">
        <v>0</v>
      </c>
      <c r="R414" s="137">
        <f t="shared" si="12"/>
        <v>0</v>
      </c>
      <c r="S414" s="137">
        <v>0</v>
      </c>
      <c r="T414" s="138">
        <f t="shared" si="13"/>
        <v>0</v>
      </c>
      <c r="AR414" s="139" t="s">
        <v>321</v>
      </c>
      <c r="AT414" s="139" t="s">
        <v>158</v>
      </c>
      <c r="AU414" s="139" t="s">
        <v>86</v>
      </c>
      <c r="AY414" s="17" t="s">
        <v>137</v>
      </c>
      <c r="BE414" s="140">
        <f t="shared" si="14"/>
        <v>0</v>
      </c>
      <c r="BF414" s="140">
        <f t="shared" si="15"/>
        <v>0</v>
      </c>
      <c r="BG414" s="140">
        <f t="shared" si="16"/>
        <v>0</v>
      </c>
      <c r="BH414" s="140">
        <f t="shared" si="17"/>
        <v>0</v>
      </c>
      <c r="BI414" s="140">
        <f t="shared" si="18"/>
        <v>0</v>
      </c>
      <c r="BJ414" s="17" t="s">
        <v>84</v>
      </c>
      <c r="BK414" s="140">
        <f t="shared" si="19"/>
        <v>0</v>
      </c>
      <c r="BL414" s="17" t="s">
        <v>234</v>
      </c>
      <c r="BM414" s="139" t="s">
        <v>582</v>
      </c>
    </row>
    <row r="415" spans="2:65" s="1" customFormat="1" ht="24.2" customHeight="1">
      <c r="B415" s="32"/>
      <c r="C415" s="128" t="s">
        <v>583</v>
      </c>
      <c r="D415" s="128" t="s">
        <v>140</v>
      </c>
      <c r="E415" s="129" t="s">
        <v>584</v>
      </c>
      <c r="F415" s="130" t="s">
        <v>585</v>
      </c>
      <c r="G415" s="131" t="s">
        <v>419</v>
      </c>
      <c r="H415" s="179"/>
      <c r="I415" s="133"/>
      <c r="J415" s="134">
        <f t="shared" si="10"/>
        <v>0</v>
      </c>
      <c r="K415" s="130" t="s">
        <v>144</v>
      </c>
      <c r="L415" s="32"/>
      <c r="M415" s="135" t="s">
        <v>1</v>
      </c>
      <c r="N415" s="136" t="s">
        <v>41</v>
      </c>
      <c r="P415" s="137">
        <f t="shared" si="11"/>
        <v>0</v>
      </c>
      <c r="Q415" s="137">
        <v>0</v>
      </c>
      <c r="R415" s="137">
        <f t="shared" si="12"/>
        <v>0</v>
      </c>
      <c r="S415" s="137">
        <v>0</v>
      </c>
      <c r="T415" s="138">
        <f t="shared" si="13"/>
        <v>0</v>
      </c>
      <c r="AR415" s="139" t="s">
        <v>234</v>
      </c>
      <c r="AT415" s="139" t="s">
        <v>140</v>
      </c>
      <c r="AU415" s="139" t="s">
        <v>86</v>
      </c>
      <c r="AY415" s="17" t="s">
        <v>137</v>
      </c>
      <c r="BE415" s="140">
        <f t="shared" si="14"/>
        <v>0</v>
      </c>
      <c r="BF415" s="140">
        <f t="shared" si="15"/>
        <v>0</v>
      </c>
      <c r="BG415" s="140">
        <f t="shared" si="16"/>
        <v>0</v>
      </c>
      <c r="BH415" s="140">
        <f t="shared" si="17"/>
        <v>0</v>
      </c>
      <c r="BI415" s="140">
        <f t="shared" si="18"/>
        <v>0</v>
      </c>
      <c r="BJ415" s="17" t="s">
        <v>84</v>
      </c>
      <c r="BK415" s="140">
        <f t="shared" si="19"/>
        <v>0</v>
      </c>
      <c r="BL415" s="17" t="s">
        <v>234</v>
      </c>
      <c r="BM415" s="139" t="s">
        <v>586</v>
      </c>
    </row>
    <row r="416" spans="2:65" s="11" customFormat="1" ht="22.9" customHeight="1">
      <c r="B416" s="116"/>
      <c r="D416" s="117" t="s">
        <v>75</v>
      </c>
      <c r="E416" s="126" t="s">
        <v>587</v>
      </c>
      <c r="F416" s="126" t="s">
        <v>588</v>
      </c>
      <c r="I416" s="119"/>
      <c r="J416" s="127">
        <f>BK416</f>
        <v>0</v>
      </c>
      <c r="L416" s="116"/>
      <c r="M416" s="121"/>
      <c r="P416" s="122">
        <f>SUM(P417:P420)</f>
        <v>0</v>
      </c>
      <c r="R416" s="122">
        <f>SUM(R417:R420)</f>
        <v>7.0800000000000004E-3</v>
      </c>
      <c r="T416" s="123">
        <f>SUM(T417:T420)</f>
        <v>0</v>
      </c>
      <c r="AR416" s="117" t="s">
        <v>86</v>
      </c>
      <c r="AT416" s="124" t="s">
        <v>75</v>
      </c>
      <c r="AU416" s="124" t="s">
        <v>84</v>
      </c>
      <c r="AY416" s="117" t="s">
        <v>137</v>
      </c>
      <c r="BK416" s="125">
        <f>SUM(BK417:BK420)</f>
        <v>0</v>
      </c>
    </row>
    <row r="417" spans="2:65" s="1" customFormat="1" ht="24.2" customHeight="1">
      <c r="B417" s="32"/>
      <c r="C417" s="128" t="s">
        <v>589</v>
      </c>
      <c r="D417" s="128" t="s">
        <v>140</v>
      </c>
      <c r="E417" s="129" t="s">
        <v>590</v>
      </c>
      <c r="F417" s="130" t="s">
        <v>591</v>
      </c>
      <c r="G417" s="131" t="s">
        <v>414</v>
      </c>
      <c r="H417" s="132">
        <v>1</v>
      </c>
      <c r="I417" s="133"/>
      <c r="J417" s="134">
        <f>ROUND(I417*H417,2)</f>
        <v>0</v>
      </c>
      <c r="K417" s="130" t="s">
        <v>144</v>
      </c>
      <c r="L417" s="32"/>
      <c r="M417" s="135" t="s">
        <v>1</v>
      </c>
      <c r="N417" s="136" t="s">
        <v>41</v>
      </c>
      <c r="P417" s="137">
        <f>O417*H417</f>
        <v>0</v>
      </c>
      <c r="Q417" s="137">
        <v>0</v>
      </c>
      <c r="R417" s="137">
        <f>Q417*H417</f>
        <v>0</v>
      </c>
      <c r="S417" s="137">
        <v>0</v>
      </c>
      <c r="T417" s="138">
        <f>S417*H417</f>
        <v>0</v>
      </c>
      <c r="AR417" s="139" t="s">
        <v>234</v>
      </c>
      <c r="AT417" s="139" t="s">
        <v>140</v>
      </c>
      <c r="AU417" s="139" t="s">
        <v>86</v>
      </c>
      <c r="AY417" s="17" t="s">
        <v>137</v>
      </c>
      <c r="BE417" s="140">
        <f>IF(N417="základní",J417,0)</f>
        <v>0</v>
      </c>
      <c r="BF417" s="140">
        <f>IF(N417="snížená",J417,0)</f>
        <v>0</v>
      </c>
      <c r="BG417" s="140">
        <f>IF(N417="zákl. přenesená",J417,0)</f>
        <v>0</v>
      </c>
      <c r="BH417" s="140">
        <f>IF(N417="sníž. přenesená",J417,0)</f>
        <v>0</v>
      </c>
      <c r="BI417" s="140">
        <f>IF(N417="nulová",J417,0)</f>
        <v>0</v>
      </c>
      <c r="BJ417" s="17" t="s">
        <v>84</v>
      </c>
      <c r="BK417" s="140">
        <f>ROUND(I417*H417,2)</f>
        <v>0</v>
      </c>
      <c r="BL417" s="17" t="s">
        <v>234</v>
      </c>
      <c r="BM417" s="139" t="s">
        <v>592</v>
      </c>
    </row>
    <row r="418" spans="2:65" s="1" customFormat="1" ht="24.2" customHeight="1">
      <c r="B418" s="32"/>
      <c r="C418" s="155" t="s">
        <v>593</v>
      </c>
      <c r="D418" s="155" t="s">
        <v>158</v>
      </c>
      <c r="E418" s="156" t="s">
        <v>594</v>
      </c>
      <c r="F418" s="157" t="s">
        <v>595</v>
      </c>
      <c r="G418" s="158" t="s">
        <v>414</v>
      </c>
      <c r="H418" s="159">
        <v>1</v>
      </c>
      <c r="I418" s="160"/>
      <c r="J418" s="161">
        <f>ROUND(I418*H418,2)</f>
        <v>0</v>
      </c>
      <c r="K418" s="157" t="s">
        <v>144</v>
      </c>
      <c r="L418" s="162"/>
      <c r="M418" s="163" t="s">
        <v>1</v>
      </c>
      <c r="N418" s="164" t="s">
        <v>41</v>
      </c>
      <c r="P418" s="137">
        <f>O418*H418</f>
        <v>0</v>
      </c>
      <c r="Q418" s="137">
        <v>4.0000000000000002E-4</v>
      </c>
      <c r="R418" s="137">
        <f>Q418*H418</f>
        <v>4.0000000000000002E-4</v>
      </c>
      <c r="S418" s="137">
        <v>0</v>
      </c>
      <c r="T418" s="138">
        <f>S418*H418</f>
        <v>0</v>
      </c>
      <c r="AR418" s="139" t="s">
        <v>321</v>
      </c>
      <c r="AT418" s="139" t="s">
        <v>158</v>
      </c>
      <c r="AU418" s="139" t="s">
        <v>86</v>
      </c>
      <c r="AY418" s="17" t="s">
        <v>137</v>
      </c>
      <c r="BE418" s="140">
        <f>IF(N418="základní",J418,0)</f>
        <v>0</v>
      </c>
      <c r="BF418" s="140">
        <f>IF(N418="snížená",J418,0)</f>
        <v>0</v>
      </c>
      <c r="BG418" s="140">
        <f>IF(N418="zákl. přenesená",J418,0)</f>
        <v>0</v>
      </c>
      <c r="BH418" s="140">
        <f>IF(N418="sníž. přenesená",J418,0)</f>
        <v>0</v>
      </c>
      <c r="BI418" s="140">
        <f>IF(N418="nulová",J418,0)</f>
        <v>0</v>
      </c>
      <c r="BJ418" s="17" t="s">
        <v>84</v>
      </c>
      <c r="BK418" s="140">
        <f>ROUND(I418*H418,2)</f>
        <v>0</v>
      </c>
      <c r="BL418" s="17" t="s">
        <v>234</v>
      </c>
      <c r="BM418" s="139" t="s">
        <v>596</v>
      </c>
    </row>
    <row r="419" spans="2:65" s="1" customFormat="1" ht="37.9" customHeight="1">
      <c r="B419" s="32"/>
      <c r="C419" s="128" t="s">
        <v>597</v>
      </c>
      <c r="D419" s="128" t="s">
        <v>140</v>
      </c>
      <c r="E419" s="129" t="s">
        <v>598</v>
      </c>
      <c r="F419" s="130" t="s">
        <v>599</v>
      </c>
      <c r="G419" s="131" t="s">
        <v>237</v>
      </c>
      <c r="H419" s="132">
        <v>4</v>
      </c>
      <c r="I419" s="133"/>
      <c r="J419" s="134">
        <f>ROUND(I419*H419,2)</f>
        <v>0</v>
      </c>
      <c r="K419" s="130" t="s">
        <v>144</v>
      </c>
      <c r="L419" s="32"/>
      <c r="M419" s="135" t="s">
        <v>1</v>
      </c>
      <c r="N419" s="136" t="s">
        <v>41</v>
      </c>
      <c r="P419" s="137">
        <f>O419*H419</f>
        <v>0</v>
      </c>
      <c r="Q419" s="137">
        <v>1.67E-3</v>
      </c>
      <c r="R419" s="137">
        <f>Q419*H419</f>
        <v>6.6800000000000002E-3</v>
      </c>
      <c r="S419" s="137">
        <v>0</v>
      </c>
      <c r="T419" s="138">
        <f>S419*H419</f>
        <v>0</v>
      </c>
      <c r="AR419" s="139" t="s">
        <v>234</v>
      </c>
      <c r="AT419" s="139" t="s">
        <v>140</v>
      </c>
      <c r="AU419" s="139" t="s">
        <v>86</v>
      </c>
      <c r="AY419" s="17" t="s">
        <v>137</v>
      </c>
      <c r="BE419" s="140">
        <f>IF(N419="základní",J419,0)</f>
        <v>0</v>
      </c>
      <c r="BF419" s="140">
        <f>IF(N419="snížená",J419,0)</f>
        <v>0</v>
      </c>
      <c r="BG419" s="140">
        <f>IF(N419="zákl. přenesená",J419,0)</f>
        <v>0</v>
      </c>
      <c r="BH419" s="140">
        <f>IF(N419="sníž. přenesená",J419,0)</f>
        <v>0</v>
      </c>
      <c r="BI419" s="140">
        <f>IF(N419="nulová",J419,0)</f>
        <v>0</v>
      </c>
      <c r="BJ419" s="17" t="s">
        <v>84</v>
      </c>
      <c r="BK419" s="140">
        <f>ROUND(I419*H419,2)</f>
        <v>0</v>
      </c>
      <c r="BL419" s="17" t="s">
        <v>234</v>
      </c>
      <c r="BM419" s="139" t="s">
        <v>600</v>
      </c>
    </row>
    <row r="420" spans="2:65" s="1" customFormat="1" ht="24.2" customHeight="1">
      <c r="B420" s="32"/>
      <c r="C420" s="128" t="s">
        <v>601</v>
      </c>
      <c r="D420" s="128" t="s">
        <v>140</v>
      </c>
      <c r="E420" s="129" t="s">
        <v>602</v>
      </c>
      <c r="F420" s="130" t="s">
        <v>603</v>
      </c>
      <c r="G420" s="131" t="s">
        <v>419</v>
      </c>
      <c r="H420" s="179"/>
      <c r="I420" s="133"/>
      <c r="J420" s="134">
        <f>ROUND(I420*H420,2)</f>
        <v>0</v>
      </c>
      <c r="K420" s="130" t="s">
        <v>144</v>
      </c>
      <c r="L420" s="32"/>
      <c r="M420" s="135" t="s">
        <v>1</v>
      </c>
      <c r="N420" s="136" t="s">
        <v>41</v>
      </c>
      <c r="P420" s="137">
        <f>O420*H420</f>
        <v>0</v>
      </c>
      <c r="Q420" s="137">
        <v>0</v>
      </c>
      <c r="R420" s="137">
        <f>Q420*H420</f>
        <v>0</v>
      </c>
      <c r="S420" s="137">
        <v>0</v>
      </c>
      <c r="T420" s="138">
        <f>S420*H420</f>
        <v>0</v>
      </c>
      <c r="AR420" s="139" t="s">
        <v>234</v>
      </c>
      <c r="AT420" s="139" t="s">
        <v>140</v>
      </c>
      <c r="AU420" s="139" t="s">
        <v>86</v>
      </c>
      <c r="AY420" s="17" t="s">
        <v>137</v>
      </c>
      <c r="BE420" s="140">
        <f>IF(N420="základní",J420,0)</f>
        <v>0</v>
      </c>
      <c r="BF420" s="140">
        <f>IF(N420="snížená",J420,0)</f>
        <v>0</v>
      </c>
      <c r="BG420" s="140">
        <f>IF(N420="zákl. přenesená",J420,0)</f>
        <v>0</v>
      </c>
      <c r="BH420" s="140">
        <f>IF(N420="sníž. přenesená",J420,0)</f>
        <v>0</v>
      </c>
      <c r="BI420" s="140">
        <f>IF(N420="nulová",J420,0)</f>
        <v>0</v>
      </c>
      <c r="BJ420" s="17" t="s">
        <v>84</v>
      </c>
      <c r="BK420" s="140">
        <f>ROUND(I420*H420,2)</f>
        <v>0</v>
      </c>
      <c r="BL420" s="17" t="s">
        <v>234</v>
      </c>
      <c r="BM420" s="139" t="s">
        <v>604</v>
      </c>
    </row>
    <row r="421" spans="2:65" s="11" customFormat="1" ht="22.9" customHeight="1">
      <c r="B421" s="116"/>
      <c r="D421" s="117" t="s">
        <v>75</v>
      </c>
      <c r="E421" s="126" t="s">
        <v>605</v>
      </c>
      <c r="F421" s="126" t="s">
        <v>606</v>
      </c>
      <c r="I421" s="119"/>
      <c r="J421" s="127">
        <f>BK421</f>
        <v>0</v>
      </c>
      <c r="L421" s="116"/>
      <c r="M421" s="121"/>
      <c r="P421" s="122">
        <f>SUM(P422:P456)</f>
        <v>0</v>
      </c>
      <c r="R421" s="122">
        <f>SUM(R422:R456)</f>
        <v>9.7230049200000011</v>
      </c>
      <c r="T421" s="123">
        <f>SUM(T422:T456)</f>
        <v>2.6672169999999999</v>
      </c>
      <c r="AR421" s="117" t="s">
        <v>86</v>
      </c>
      <c r="AT421" s="124" t="s">
        <v>75</v>
      </c>
      <c r="AU421" s="124" t="s">
        <v>84</v>
      </c>
      <c r="AY421" s="117" t="s">
        <v>137</v>
      </c>
      <c r="BK421" s="125">
        <f>SUM(BK422:BK456)</f>
        <v>0</v>
      </c>
    </row>
    <row r="422" spans="2:65" s="1" customFormat="1" ht="24.2" customHeight="1">
      <c r="B422" s="32"/>
      <c r="C422" s="128" t="s">
        <v>607</v>
      </c>
      <c r="D422" s="128" t="s">
        <v>140</v>
      </c>
      <c r="E422" s="129" t="s">
        <v>608</v>
      </c>
      <c r="F422" s="130" t="s">
        <v>609</v>
      </c>
      <c r="G422" s="131" t="s">
        <v>143</v>
      </c>
      <c r="H422" s="132">
        <v>381.03100000000001</v>
      </c>
      <c r="I422" s="133"/>
      <c r="J422" s="134">
        <f>ROUND(I422*H422,2)</f>
        <v>0</v>
      </c>
      <c r="K422" s="130" t="s">
        <v>144</v>
      </c>
      <c r="L422" s="32"/>
      <c r="M422" s="135" t="s">
        <v>1</v>
      </c>
      <c r="N422" s="136" t="s">
        <v>41</v>
      </c>
      <c r="P422" s="137">
        <f>O422*H422</f>
        <v>0</v>
      </c>
      <c r="Q422" s="137">
        <v>0</v>
      </c>
      <c r="R422" s="137">
        <f>Q422*H422</f>
        <v>0</v>
      </c>
      <c r="S422" s="137">
        <v>7.0000000000000001E-3</v>
      </c>
      <c r="T422" s="138">
        <f>S422*H422</f>
        <v>2.6672169999999999</v>
      </c>
      <c r="AR422" s="139" t="s">
        <v>234</v>
      </c>
      <c r="AT422" s="139" t="s">
        <v>140</v>
      </c>
      <c r="AU422" s="139" t="s">
        <v>86</v>
      </c>
      <c r="AY422" s="17" t="s">
        <v>137</v>
      </c>
      <c r="BE422" s="140">
        <f>IF(N422="základní",J422,0)</f>
        <v>0</v>
      </c>
      <c r="BF422" s="140">
        <f>IF(N422="snížená",J422,0)</f>
        <v>0</v>
      </c>
      <c r="BG422" s="140">
        <f>IF(N422="zákl. přenesená",J422,0)</f>
        <v>0</v>
      </c>
      <c r="BH422" s="140">
        <f>IF(N422="sníž. přenesená",J422,0)</f>
        <v>0</v>
      </c>
      <c r="BI422" s="140">
        <f>IF(N422="nulová",J422,0)</f>
        <v>0</v>
      </c>
      <c r="BJ422" s="17" t="s">
        <v>84</v>
      </c>
      <c r="BK422" s="140">
        <f>ROUND(I422*H422,2)</f>
        <v>0</v>
      </c>
      <c r="BL422" s="17" t="s">
        <v>234</v>
      </c>
      <c r="BM422" s="139" t="s">
        <v>610</v>
      </c>
    </row>
    <row r="423" spans="2:65" s="12" customFormat="1" ht="22.5">
      <c r="B423" s="141"/>
      <c r="D423" s="142" t="s">
        <v>150</v>
      </c>
      <c r="E423" s="143" t="s">
        <v>1</v>
      </c>
      <c r="F423" s="144" t="s">
        <v>611</v>
      </c>
      <c r="H423" s="145">
        <v>381.03100000000001</v>
      </c>
      <c r="I423" s="146"/>
      <c r="L423" s="141"/>
      <c r="M423" s="147"/>
      <c r="T423" s="148"/>
      <c r="AT423" s="143" t="s">
        <v>150</v>
      </c>
      <c r="AU423" s="143" t="s">
        <v>86</v>
      </c>
      <c r="AV423" s="12" t="s">
        <v>86</v>
      </c>
      <c r="AW423" s="12" t="s">
        <v>32</v>
      </c>
      <c r="AX423" s="12" t="s">
        <v>84</v>
      </c>
      <c r="AY423" s="143" t="s">
        <v>137</v>
      </c>
    </row>
    <row r="424" spans="2:65" s="1" customFormat="1" ht="33" customHeight="1">
      <c r="B424" s="32"/>
      <c r="C424" s="128" t="s">
        <v>612</v>
      </c>
      <c r="D424" s="128" t="s">
        <v>140</v>
      </c>
      <c r="E424" s="129" t="s">
        <v>613</v>
      </c>
      <c r="F424" s="130" t="s">
        <v>614</v>
      </c>
      <c r="G424" s="131" t="s">
        <v>143</v>
      </c>
      <c r="H424" s="132">
        <v>381.03100000000001</v>
      </c>
      <c r="I424" s="133"/>
      <c r="J424" s="134">
        <f>ROUND(I424*H424,2)</f>
        <v>0</v>
      </c>
      <c r="K424" s="130" t="s">
        <v>144</v>
      </c>
      <c r="L424" s="32"/>
      <c r="M424" s="135" t="s">
        <v>1</v>
      </c>
      <c r="N424" s="136" t="s">
        <v>41</v>
      </c>
      <c r="P424" s="137">
        <f>O424*H424</f>
        <v>0</v>
      </c>
      <c r="Q424" s="137">
        <v>0</v>
      </c>
      <c r="R424" s="137">
        <f>Q424*H424</f>
        <v>0</v>
      </c>
      <c r="S424" s="137">
        <v>0</v>
      </c>
      <c r="T424" s="138">
        <f>S424*H424</f>
        <v>0</v>
      </c>
      <c r="AR424" s="139" t="s">
        <v>234</v>
      </c>
      <c r="AT424" s="139" t="s">
        <v>140</v>
      </c>
      <c r="AU424" s="139" t="s">
        <v>86</v>
      </c>
      <c r="AY424" s="17" t="s">
        <v>137</v>
      </c>
      <c r="BE424" s="140">
        <f>IF(N424="základní",J424,0)</f>
        <v>0</v>
      </c>
      <c r="BF424" s="140">
        <f>IF(N424="snížená",J424,0)</f>
        <v>0</v>
      </c>
      <c r="BG424" s="140">
        <f>IF(N424="zákl. přenesená",J424,0)</f>
        <v>0</v>
      </c>
      <c r="BH424" s="140">
        <f>IF(N424="sníž. přenesená",J424,0)</f>
        <v>0</v>
      </c>
      <c r="BI424" s="140">
        <f>IF(N424="nulová",J424,0)</f>
        <v>0</v>
      </c>
      <c r="BJ424" s="17" t="s">
        <v>84</v>
      </c>
      <c r="BK424" s="140">
        <f>ROUND(I424*H424,2)</f>
        <v>0</v>
      </c>
      <c r="BL424" s="17" t="s">
        <v>234</v>
      </c>
      <c r="BM424" s="139" t="s">
        <v>615</v>
      </c>
    </row>
    <row r="425" spans="2:65" s="12" customFormat="1" ht="22.5">
      <c r="B425" s="141"/>
      <c r="D425" s="142" t="s">
        <v>150</v>
      </c>
      <c r="E425" s="143" t="s">
        <v>1</v>
      </c>
      <c r="F425" s="144" t="s">
        <v>611</v>
      </c>
      <c r="H425" s="145">
        <v>381.03100000000001</v>
      </c>
      <c r="I425" s="146"/>
      <c r="L425" s="141"/>
      <c r="M425" s="147"/>
      <c r="T425" s="148"/>
      <c r="AT425" s="143" t="s">
        <v>150</v>
      </c>
      <c r="AU425" s="143" t="s">
        <v>86</v>
      </c>
      <c r="AV425" s="12" t="s">
        <v>86</v>
      </c>
      <c r="AW425" s="12" t="s">
        <v>32</v>
      </c>
      <c r="AX425" s="12" t="s">
        <v>84</v>
      </c>
      <c r="AY425" s="143" t="s">
        <v>137</v>
      </c>
    </row>
    <row r="426" spans="2:65" s="1" customFormat="1" ht="16.5" customHeight="1">
      <c r="B426" s="32"/>
      <c r="C426" s="155" t="s">
        <v>616</v>
      </c>
      <c r="D426" s="155" t="s">
        <v>158</v>
      </c>
      <c r="E426" s="156" t="s">
        <v>617</v>
      </c>
      <c r="F426" s="157" t="s">
        <v>618</v>
      </c>
      <c r="G426" s="158" t="s">
        <v>298</v>
      </c>
      <c r="H426" s="159">
        <v>3.32</v>
      </c>
      <c r="I426" s="160"/>
      <c r="J426" s="161">
        <f>ROUND(I426*H426,2)</f>
        <v>0</v>
      </c>
      <c r="K426" s="157" t="s">
        <v>144</v>
      </c>
      <c r="L426" s="162"/>
      <c r="M426" s="163" t="s">
        <v>1</v>
      </c>
      <c r="N426" s="164" t="s">
        <v>41</v>
      </c>
      <c r="P426" s="137">
        <f>O426*H426</f>
        <v>0</v>
      </c>
      <c r="Q426" s="137">
        <v>0.55000000000000004</v>
      </c>
      <c r="R426" s="137">
        <f>Q426*H426</f>
        <v>1.8260000000000001</v>
      </c>
      <c r="S426" s="137">
        <v>0</v>
      </c>
      <c r="T426" s="138">
        <f>S426*H426</f>
        <v>0</v>
      </c>
      <c r="AR426" s="139" t="s">
        <v>321</v>
      </c>
      <c r="AT426" s="139" t="s">
        <v>158</v>
      </c>
      <c r="AU426" s="139" t="s">
        <v>86</v>
      </c>
      <c r="AY426" s="17" t="s">
        <v>137</v>
      </c>
      <c r="BE426" s="140">
        <f>IF(N426="základní",J426,0)</f>
        <v>0</v>
      </c>
      <c r="BF426" s="140">
        <f>IF(N426="snížená",J426,0)</f>
        <v>0</v>
      </c>
      <c r="BG426" s="140">
        <f>IF(N426="zákl. přenesená",J426,0)</f>
        <v>0</v>
      </c>
      <c r="BH426" s="140">
        <f>IF(N426="sníž. přenesená",J426,0)</f>
        <v>0</v>
      </c>
      <c r="BI426" s="140">
        <f>IF(N426="nulová",J426,0)</f>
        <v>0</v>
      </c>
      <c r="BJ426" s="17" t="s">
        <v>84</v>
      </c>
      <c r="BK426" s="140">
        <f>ROUND(I426*H426,2)</f>
        <v>0</v>
      </c>
      <c r="BL426" s="17" t="s">
        <v>234</v>
      </c>
      <c r="BM426" s="139" t="s">
        <v>619</v>
      </c>
    </row>
    <row r="427" spans="2:65" s="12" customFormat="1">
      <c r="B427" s="141"/>
      <c r="D427" s="142" t="s">
        <v>150</v>
      </c>
      <c r="E427" s="143" t="s">
        <v>1</v>
      </c>
      <c r="F427" s="144" t="s">
        <v>620</v>
      </c>
      <c r="H427" s="145">
        <v>3.0179999999999998</v>
      </c>
      <c r="I427" s="146"/>
      <c r="L427" s="141"/>
      <c r="M427" s="147"/>
      <c r="T427" s="148"/>
      <c r="AT427" s="143" t="s">
        <v>150</v>
      </c>
      <c r="AU427" s="143" t="s">
        <v>86</v>
      </c>
      <c r="AV427" s="12" t="s">
        <v>86</v>
      </c>
      <c r="AW427" s="12" t="s">
        <v>32</v>
      </c>
      <c r="AX427" s="12" t="s">
        <v>84</v>
      </c>
      <c r="AY427" s="143" t="s">
        <v>137</v>
      </c>
    </row>
    <row r="428" spans="2:65" s="12" customFormat="1">
      <c r="B428" s="141"/>
      <c r="D428" s="142" t="s">
        <v>150</v>
      </c>
      <c r="F428" s="144" t="s">
        <v>621</v>
      </c>
      <c r="H428" s="145">
        <v>3.32</v>
      </c>
      <c r="I428" s="146"/>
      <c r="L428" s="141"/>
      <c r="M428" s="147"/>
      <c r="T428" s="148"/>
      <c r="AT428" s="143" t="s">
        <v>150</v>
      </c>
      <c r="AU428" s="143" t="s">
        <v>86</v>
      </c>
      <c r="AV428" s="12" t="s">
        <v>86</v>
      </c>
      <c r="AW428" s="12" t="s">
        <v>4</v>
      </c>
      <c r="AX428" s="12" t="s">
        <v>84</v>
      </c>
      <c r="AY428" s="143" t="s">
        <v>137</v>
      </c>
    </row>
    <row r="429" spans="2:65" s="1" customFormat="1" ht="16.5" customHeight="1">
      <c r="B429" s="32"/>
      <c r="C429" s="128" t="s">
        <v>622</v>
      </c>
      <c r="D429" s="128" t="s">
        <v>140</v>
      </c>
      <c r="E429" s="129" t="s">
        <v>623</v>
      </c>
      <c r="F429" s="130" t="s">
        <v>624</v>
      </c>
      <c r="G429" s="131" t="s">
        <v>237</v>
      </c>
      <c r="H429" s="132">
        <v>340</v>
      </c>
      <c r="I429" s="133"/>
      <c r="J429" s="134">
        <f>ROUND(I429*H429,2)</f>
        <v>0</v>
      </c>
      <c r="K429" s="130" t="s">
        <v>144</v>
      </c>
      <c r="L429" s="32"/>
      <c r="M429" s="135" t="s">
        <v>1</v>
      </c>
      <c r="N429" s="136" t="s">
        <v>41</v>
      </c>
      <c r="P429" s="137">
        <f>O429*H429</f>
        <v>0</v>
      </c>
      <c r="Q429" s="137">
        <v>2.0000000000000002E-5</v>
      </c>
      <c r="R429" s="137">
        <f>Q429*H429</f>
        <v>6.8000000000000005E-3</v>
      </c>
      <c r="S429" s="137">
        <v>0</v>
      </c>
      <c r="T429" s="138">
        <f>S429*H429</f>
        <v>0</v>
      </c>
      <c r="AR429" s="139" t="s">
        <v>234</v>
      </c>
      <c r="AT429" s="139" t="s">
        <v>140</v>
      </c>
      <c r="AU429" s="139" t="s">
        <v>86</v>
      </c>
      <c r="AY429" s="17" t="s">
        <v>137</v>
      </c>
      <c r="BE429" s="140">
        <f>IF(N429="základní",J429,0)</f>
        <v>0</v>
      </c>
      <c r="BF429" s="140">
        <f>IF(N429="snížená",J429,0)</f>
        <v>0</v>
      </c>
      <c r="BG429" s="140">
        <f>IF(N429="zákl. přenesená",J429,0)</f>
        <v>0</v>
      </c>
      <c r="BH429" s="140">
        <f>IF(N429="sníž. přenesená",J429,0)</f>
        <v>0</v>
      </c>
      <c r="BI429" s="140">
        <f>IF(N429="nulová",J429,0)</f>
        <v>0</v>
      </c>
      <c r="BJ429" s="17" t="s">
        <v>84</v>
      </c>
      <c r="BK429" s="140">
        <f>ROUND(I429*H429,2)</f>
        <v>0</v>
      </c>
      <c r="BL429" s="17" t="s">
        <v>234</v>
      </c>
      <c r="BM429" s="139" t="s">
        <v>625</v>
      </c>
    </row>
    <row r="430" spans="2:65" s="1" customFormat="1" ht="16.5" customHeight="1">
      <c r="B430" s="32"/>
      <c r="C430" s="155" t="s">
        <v>626</v>
      </c>
      <c r="D430" s="155" t="s">
        <v>158</v>
      </c>
      <c r="E430" s="156" t="s">
        <v>617</v>
      </c>
      <c r="F430" s="157" t="s">
        <v>618</v>
      </c>
      <c r="G430" s="158" t="s">
        <v>298</v>
      </c>
      <c r="H430" s="159">
        <v>0.89800000000000002</v>
      </c>
      <c r="I430" s="160"/>
      <c r="J430" s="161">
        <f>ROUND(I430*H430,2)</f>
        <v>0</v>
      </c>
      <c r="K430" s="157" t="s">
        <v>144</v>
      </c>
      <c r="L430" s="162"/>
      <c r="M430" s="163" t="s">
        <v>1</v>
      </c>
      <c r="N430" s="164" t="s">
        <v>41</v>
      </c>
      <c r="P430" s="137">
        <f>O430*H430</f>
        <v>0</v>
      </c>
      <c r="Q430" s="137">
        <v>0.55000000000000004</v>
      </c>
      <c r="R430" s="137">
        <f>Q430*H430</f>
        <v>0.49390000000000006</v>
      </c>
      <c r="S430" s="137">
        <v>0</v>
      </c>
      <c r="T430" s="138">
        <f>S430*H430</f>
        <v>0</v>
      </c>
      <c r="AR430" s="139" t="s">
        <v>321</v>
      </c>
      <c r="AT430" s="139" t="s">
        <v>158</v>
      </c>
      <c r="AU430" s="139" t="s">
        <v>86</v>
      </c>
      <c r="AY430" s="17" t="s">
        <v>137</v>
      </c>
      <c r="BE430" s="140">
        <f>IF(N430="základní",J430,0)</f>
        <v>0</v>
      </c>
      <c r="BF430" s="140">
        <f>IF(N430="snížená",J430,0)</f>
        <v>0</v>
      </c>
      <c r="BG430" s="140">
        <f>IF(N430="zákl. přenesená",J430,0)</f>
        <v>0</v>
      </c>
      <c r="BH430" s="140">
        <f>IF(N430="sníž. přenesená",J430,0)</f>
        <v>0</v>
      </c>
      <c r="BI430" s="140">
        <f>IF(N430="nulová",J430,0)</f>
        <v>0</v>
      </c>
      <c r="BJ430" s="17" t="s">
        <v>84</v>
      </c>
      <c r="BK430" s="140">
        <f>ROUND(I430*H430,2)</f>
        <v>0</v>
      </c>
      <c r="BL430" s="17" t="s">
        <v>234</v>
      </c>
      <c r="BM430" s="139" t="s">
        <v>627</v>
      </c>
    </row>
    <row r="431" spans="2:65" s="12" customFormat="1">
      <c r="B431" s="141"/>
      <c r="D431" s="142" t="s">
        <v>150</v>
      </c>
      <c r="E431" s="143" t="s">
        <v>1</v>
      </c>
      <c r="F431" s="144" t="s">
        <v>628</v>
      </c>
      <c r="H431" s="145">
        <v>0.81599999999999995</v>
      </c>
      <c r="I431" s="146"/>
      <c r="L431" s="141"/>
      <c r="M431" s="147"/>
      <c r="T431" s="148"/>
      <c r="AT431" s="143" t="s">
        <v>150</v>
      </c>
      <c r="AU431" s="143" t="s">
        <v>86</v>
      </c>
      <c r="AV431" s="12" t="s">
        <v>86</v>
      </c>
      <c r="AW431" s="12" t="s">
        <v>32</v>
      </c>
      <c r="AX431" s="12" t="s">
        <v>84</v>
      </c>
      <c r="AY431" s="143" t="s">
        <v>137</v>
      </c>
    </row>
    <row r="432" spans="2:65" s="12" customFormat="1">
      <c r="B432" s="141"/>
      <c r="D432" s="142" t="s">
        <v>150</v>
      </c>
      <c r="F432" s="144" t="s">
        <v>629</v>
      </c>
      <c r="H432" s="145">
        <v>0.89800000000000002</v>
      </c>
      <c r="I432" s="146"/>
      <c r="L432" s="141"/>
      <c r="M432" s="147"/>
      <c r="T432" s="148"/>
      <c r="AT432" s="143" t="s">
        <v>150</v>
      </c>
      <c r="AU432" s="143" t="s">
        <v>86</v>
      </c>
      <c r="AV432" s="12" t="s">
        <v>86</v>
      </c>
      <c r="AW432" s="12" t="s">
        <v>4</v>
      </c>
      <c r="AX432" s="12" t="s">
        <v>84</v>
      </c>
      <c r="AY432" s="143" t="s">
        <v>137</v>
      </c>
    </row>
    <row r="433" spans="2:65" s="1" customFormat="1" ht="24.2" customHeight="1">
      <c r="B433" s="32"/>
      <c r="C433" s="128" t="s">
        <v>630</v>
      </c>
      <c r="D433" s="128" t="s">
        <v>140</v>
      </c>
      <c r="E433" s="129" t="s">
        <v>631</v>
      </c>
      <c r="F433" s="130" t="s">
        <v>632</v>
      </c>
      <c r="G433" s="131" t="s">
        <v>143</v>
      </c>
      <c r="H433" s="132">
        <v>54.85</v>
      </c>
      <c r="I433" s="133"/>
      <c r="J433" s="134">
        <f>ROUND(I433*H433,2)</f>
        <v>0</v>
      </c>
      <c r="K433" s="130" t="s">
        <v>144</v>
      </c>
      <c r="L433" s="32"/>
      <c r="M433" s="135" t="s">
        <v>1</v>
      </c>
      <c r="N433" s="136" t="s">
        <v>41</v>
      </c>
      <c r="P433" s="137">
        <f>O433*H433</f>
        <v>0</v>
      </c>
      <c r="Q433" s="137">
        <v>1.396E-2</v>
      </c>
      <c r="R433" s="137">
        <f>Q433*H433</f>
        <v>0.765706</v>
      </c>
      <c r="S433" s="137">
        <v>0</v>
      </c>
      <c r="T433" s="138">
        <f>S433*H433</f>
        <v>0</v>
      </c>
      <c r="AR433" s="139" t="s">
        <v>234</v>
      </c>
      <c r="AT433" s="139" t="s">
        <v>140</v>
      </c>
      <c r="AU433" s="139" t="s">
        <v>86</v>
      </c>
      <c r="AY433" s="17" t="s">
        <v>137</v>
      </c>
      <c r="BE433" s="140">
        <f>IF(N433="základní",J433,0)</f>
        <v>0</v>
      </c>
      <c r="BF433" s="140">
        <f>IF(N433="snížená",J433,0)</f>
        <v>0</v>
      </c>
      <c r="BG433" s="140">
        <f>IF(N433="zákl. přenesená",J433,0)</f>
        <v>0</v>
      </c>
      <c r="BH433" s="140">
        <f>IF(N433="sníž. přenesená",J433,0)</f>
        <v>0</v>
      </c>
      <c r="BI433" s="140">
        <f>IF(N433="nulová",J433,0)</f>
        <v>0</v>
      </c>
      <c r="BJ433" s="17" t="s">
        <v>84</v>
      </c>
      <c r="BK433" s="140">
        <f>ROUND(I433*H433,2)</f>
        <v>0</v>
      </c>
      <c r="BL433" s="17" t="s">
        <v>234</v>
      </c>
      <c r="BM433" s="139" t="s">
        <v>633</v>
      </c>
    </row>
    <row r="434" spans="2:65" s="13" customFormat="1">
      <c r="B434" s="149"/>
      <c r="D434" s="142" t="s">
        <v>150</v>
      </c>
      <c r="E434" s="150" t="s">
        <v>1</v>
      </c>
      <c r="F434" s="151" t="s">
        <v>634</v>
      </c>
      <c r="H434" s="150" t="s">
        <v>1</v>
      </c>
      <c r="I434" s="152"/>
      <c r="L434" s="149"/>
      <c r="M434" s="153"/>
      <c r="T434" s="154"/>
      <c r="AT434" s="150" t="s">
        <v>150</v>
      </c>
      <c r="AU434" s="150" t="s">
        <v>86</v>
      </c>
      <c r="AV434" s="13" t="s">
        <v>84</v>
      </c>
      <c r="AW434" s="13" t="s">
        <v>32</v>
      </c>
      <c r="AX434" s="13" t="s">
        <v>76</v>
      </c>
      <c r="AY434" s="150" t="s">
        <v>137</v>
      </c>
    </row>
    <row r="435" spans="2:65" s="12" customFormat="1">
      <c r="B435" s="141"/>
      <c r="D435" s="142" t="s">
        <v>150</v>
      </c>
      <c r="E435" s="143" t="s">
        <v>1</v>
      </c>
      <c r="F435" s="144" t="s">
        <v>635</v>
      </c>
      <c r="H435" s="145">
        <v>27.2</v>
      </c>
      <c r="I435" s="146"/>
      <c r="L435" s="141"/>
      <c r="M435" s="147"/>
      <c r="T435" s="148"/>
      <c r="AT435" s="143" t="s">
        <v>150</v>
      </c>
      <c r="AU435" s="143" t="s">
        <v>86</v>
      </c>
      <c r="AV435" s="12" t="s">
        <v>86</v>
      </c>
      <c r="AW435" s="12" t="s">
        <v>32</v>
      </c>
      <c r="AX435" s="12" t="s">
        <v>76</v>
      </c>
      <c r="AY435" s="143" t="s">
        <v>137</v>
      </c>
    </row>
    <row r="436" spans="2:65" s="13" customFormat="1">
      <c r="B436" s="149"/>
      <c r="D436" s="142" t="s">
        <v>150</v>
      </c>
      <c r="E436" s="150" t="s">
        <v>1</v>
      </c>
      <c r="F436" s="151" t="s">
        <v>461</v>
      </c>
      <c r="H436" s="150" t="s">
        <v>1</v>
      </c>
      <c r="I436" s="152"/>
      <c r="L436" s="149"/>
      <c r="M436" s="153"/>
      <c r="T436" s="154"/>
      <c r="AT436" s="150" t="s">
        <v>150</v>
      </c>
      <c r="AU436" s="150" t="s">
        <v>86</v>
      </c>
      <c r="AV436" s="13" t="s">
        <v>84</v>
      </c>
      <c r="AW436" s="13" t="s">
        <v>32</v>
      </c>
      <c r="AX436" s="13" t="s">
        <v>76</v>
      </c>
      <c r="AY436" s="150" t="s">
        <v>137</v>
      </c>
    </row>
    <row r="437" spans="2:65" s="12" customFormat="1">
      <c r="B437" s="141"/>
      <c r="D437" s="142" t="s">
        <v>150</v>
      </c>
      <c r="E437" s="143" t="s">
        <v>1</v>
      </c>
      <c r="F437" s="144" t="s">
        <v>636</v>
      </c>
      <c r="H437" s="145">
        <v>12.75</v>
      </c>
      <c r="I437" s="146"/>
      <c r="L437" s="141"/>
      <c r="M437" s="147"/>
      <c r="T437" s="148"/>
      <c r="AT437" s="143" t="s">
        <v>150</v>
      </c>
      <c r="AU437" s="143" t="s">
        <v>86</v>
      </c>
      <c r="AV437" s="12" t="s">
        <v>86</v>
      </c>
      <c r="AW437" s="12" t="s">
        <v>32</v>
      </c>
      <c r="AX437" s="12" t="s">
        <v>76</v>
      </c>
      <c r="AY437" s="143" t="s">
        <v>137</v>
      </c>
    </row>
    <row r="438" spans="2:65" s="13" customFormat="1">
      <c r="B438" s="149"/>
      <c r="D438" s="142" t="s">
        <v>150</v>
      </c>
      <c r="E438" s="150" t="s">
        <v>1</v>
      </c>
      <c r="F438" s="151" t="s">
        <v>637</v>
      </c>
      <c r="H438" s="150" t="s">
        <v>1</v>
      </c>
      <c r="I438" s="152"/>
      <c r="L438" s="149"/>
      <c r="M438" s="153"/>
      <c r="T438" s="154"/>
      <c r="AT438" s="150" t="s">
        <v>150</v>
      </c>
      <c r="AU438" s="150" t="s">
        <v>86</v>
      </c>
      <c r="AV438" s="13" t="s">
        <v>84</v>
      </c>
      <c r="AW438" s="13" t="s">
        <v>32</v>
      </c>
      <c r="AX438" s="13" t="s">
        <v>76</v>
      </c>
      <c r="AY438" s="150" t="s">
        <v>137</v>
      </c>
    </row>
    <row r="439" spans="2:65" s="12" customFormat="1">
      <c r="B439" s="141"/>
      <c r="D439" s="142" t="s">
        <v>150</v>
      </c>
      <c r="E439" s="143" t="s">
        <v>1</v>
      </c>
      <c r="F439" s="144" t="s">
        <v>638</v>
      </c>
      <c r="H439" s="145">
        <v>6.78</v>
      </c>
      <c r="I439" s="146"/>
      <c r="L439" s="141"/>
      <c r="M439" s="147"/>
      <c r="T439" s="148"/>
      <c r="AT439" s="143" t="s">
        <v>150</v>
      </c>
      <c r="AU439" s="143" t="s">
        <v>86</v>
      </c>
      <c r="AV439" s="12" t="s">
        <v>86</v>
      </c>
      <c r="AW439" s="12" t="s">
        <v>32</v>
      </c>
      <c r="AX439" s="12" t="s">
        <v>76</v>
      </c>
      <c r="AY439" s="143" t="s">
        <v>137</v>
      </c>
    </row>
    <row r="440" spans="2:65" s="13" customFormat="1">
      <c r="B440" s="149"/>
      <c r="D440" s="142" t="s">
        <v>150</v>
      </c>
      <c r="E440" s="150" t="s">
        <v>1</v>
      </c>
      <c r="F440" s="151" t="s">
        <v>639</v>
      </c>
      <c r="H440" s="150" t="s">
        <v>1</v>
      </c>
      <c r="I440" s="152"/>
      <c r="L440" s="149"/>
      <c r="M440" s="153"/>
      <c r="T440" s="154"/>
      <c r="AT440" s="150" t="s">
        <v>150</v>
      </c>
      <c r="AU440" s="150" t="s">
        <v>86</v>
      </c>
      <c r="AV440" s="13" t="s">
        <v>84</v>
      </c>
      <c r="AW440" s="13" t="s">
        <v>32</v>
      </c>
      <c r="AX440" s="13" t="s">
        <v>76</v>
      </c>
      <c r="AY440" s="150" t="s">
        <v>137</v>
      </c>
    </row>
    <row r="441" spans="2:65" s="12" customFormat="1">
      <c r="B441" s="141"/>
      <c r="D441" s="142" t="s">
        <v>150</v>
      </c>
      <c r="E441" s="143" t="s">
        <v>1</v>
      </c>
      <c r="F441" s="144" t="s">
        <v>640</v>
      </c>
      <c r="H441" s="145">
        <v>8.1199999999999992</v>
      </c>
      <c r="I441" s="146"/>
      <c r="L441" s="141"/>
      <c r="M441" s="147"/>
      <c r="T441" s="148"/>
      <c r="AT441" s="143" t="s">
        <v>150</v>
      </c>
      <c r="AU441" s="143" t="s">
        <v>86</v>
      </c>
      <c r="AV441" s="12" t="s">
        <v>86</v>
      </c>
      <c r="AW441" s="12" t="s">
        <v>32</v>
      </c>
      <c r="AX441" s="12" t="s">
        <v>76</v>
      </c>
      <c r="AY441" s="143" t="s">
        <v>137</v>
      </c>
    </row>
    <row r="442" spans="2:65" s="14" customFormat="1">
      <c r="B442" s="165"/>
      <c r="D442" s="142" t="s">
        <v>150</v>
      </c>
      <c r="E442" s="166" t="s">
        <v>1</v>
      </c>
      <c r="F442" s="167" t="s">
        <v>178</v>
      </c>
      <c r="H442" s="168">
        <v>54.85</v>
      </c>
      <c r="I442" s="169"/>
      <c r="L442" s="165"/>
      <c r="M442" s="170"/>
      <c r="T442" s="171"/>
      <c r="AT442" s="166" t="s">
        <v>150</v>
      </c>
      <c r="AU442" s="166" t="s">
        <v>86</v>
      </c>
      <c r="AV442" s="14" t="s">
        <v>145</v>
      </c>
      <c r="AW442" s="14" t="s">
        <v>32</v>
      </c>
      <c r="AX442" s="14" t="s">
        <v>84</v>
      </c>
      <c r="AY442" s="166" t="s">
        <v>137</v>
      </c>
    </row>
    <row r="443" spans="2:65" s="1" customFormat="1" ht="37.9" customHeight="1">
      <c r="B443" s="32"/>
      <c r="C443" s="128" t="s">
        <v>641</v>
      </c>
      <c r="D443" s="128" t="s">
        <v>140</v>
      </c>
      <c r="E443" s="129" t="s">
        <v>642</v>
      </c>
      <c r="F443" s="130" t="s">
        <v>643</v>
      </c>
      <c r="G443" s="131" t="s">
        <v>237</v>
      </c>
      <c r="H443" s="132">
        <v>706.15</v>
      </c>
      <c r="I443" s="133"/>
      <c r="J443" s="134">
        <f>ROUND(I443*H443,2)</f>
        <v>0</v>
      </c>
      <c r="K443" s="130" t="s">
        <v>144</v>
      </c>
      <c r="L443" s="32"/>
      <c r="M443" s="135" t="s">
        <v>1</v>
      </c>
      <c r="N443" s="136" t="s">
        <v>41</v>
      </c>
      <c r="P443" s="137">
        <f>O443*H443</f>
        <v>0</v>
      </c>
      <c r="Q443" s="137">
        <v>0</v>
      </c>
      <c r="R443" s="137">
        <f>Q443*H443</f>
        <v>0</v>
      </c>
      <c r="S443" s="137">
        <v>0</v>
      </c>
      <c r="T443" s="138">
        <f>S443*H443</f>
        <v>0</v>
      </c>
      <c r="AR443" s="139" t="s">
        <v>234</v>
      </c>
      <c r="AT443" s="139" t="s">
        <v>140</v>
      </c>
      <c r="AU443" s="139" t="s">
        <v>86</v>
      </c>
      <c r="AY443" s="17" t="s">
        <v>137</v>
      </c>
      <c r="BE443" s="140">
        <f>IF(N443="základní",J443,0)</f>
        <v>0</v>
      </c>
      <c r="BF443" s="140">
        <f>IF(N443="snížená",J443,0)</f>
        <v>0</v>
      </c>
      <c r="BG443" s="140">
        <f>IF(N443="zákl. přenesená",J443,0)</f>
        <v>0</v>
      </c>
      <c r="BH443" s="140">
        <f>IF(N443="sníž. přenesená",J443,0)</f>
        <v>0</v>
      </c>
      <c r="BI443" s="140">
        <f>IF(N443="nulová",J443,0)</f>
        <v>0</v>
      </c>
      <c r="BJ443" s="17" t="s">
        <v>84</v>
      </c>
      <c r="BK443" s="140">
        <f>ROUND(I443*H443,2)</f>
        <v>0</v>
      </c>
      <c r="BL443" s="17" t="s">
        <v>234</v>
      </c>
      <c r="BM443" s="139" t="s">
        <v>644</v>
      </c>
    </row>
    <row r="444" spans="2:65" s="12" customFormat="1">
      <c r="B444" s="141"/>
      <c r="D444" s="142" t="s">
        <v>150</v>
      </c>
      <c r="E444" s="143" t="s">
        <v>1</v>
      </c>
      <c r="F444" s="144" t="s">
        <v>645</v>
      </c>
      <c r="H444" s="145">
        <v>706.15</v>
      </c>
      <c r="I444" s="146"/>
      <c r="L444" s="141"/>
      <c r="M444" s="147"/>
      <c r="T444" s="148"/>
      <c r="AT444" s="143" t="s">
        <v>150</v>
      </c>
      <c r="AU444" s="143" t="s">
        <v>86</v>
      </c>
      <c r="AV444" s="12" t="s">
        <v>86</v>
      </c>
      <c r="AW444" s="12" t="s">
        <v>32</v>
      </c>
      <c r="AX444" s="12" t="s">
        <v>84</v>
      </c>
      <c r="AY444" s="143" t="s">
        <v>137</v>
      </c>
    </row>
    <row r="445" spans="2:65" s="1" customFormat="1" ht="21.75" customHeight="1">
      <c r="B445" s="32"/>
      <c r="C445" s="155" t="s">
        <v>646</v>
      </c>
      <c r="D445" s="155" t="s">
        <v>158</v>
      </c>
      <c r="E445" s="156" t="s">
        <v>647</v>
      </c>
      <c r="F445" s="157" t="s">
        <v>648</v>
      </c>
      <c r="G445" s="158" t="s">
        <v>298</v>
      </c>
      <c r="H445" s="159">
        <v>5.9320000000000004</v>
      </c>
      <c r="I445" s="160"/>
      <c r="J445" s="161">
        <f>ROUND(I445*H445,2)</f>
        <v>0</v>
      </c>
      <c r="K445" s="157" t="s">
        <v>144</v>
      </c>
      <c r="L445" s="162"/>
      <c r="M445" s="163" t="s">
        <v>1</v>
      </c>
      <c r="N445" s="164" t="s">
        <v>41</v>
      </c>
      <c r="P445" s="137">
        <f>O445*H445</f>
        <v>0</v>
      </c>
      <c r="Q445" s="137">
        <v>0.55000000000000004</v>
      </c>
      <c r="R445" s="137">
        <f>Q445*H445</f>
        <v>3.2626000000000004</v>
      </c>
      <c r="S445" s="137">
        <v>0</v>
      </c>
      <c r="T445" s="138">
        <f>S445*H445</f>
        <v>0</v>
      </c>
      <c r="AR445" s="139" t="s">
        <v>321</v>
      </c>
      <c r="AT445" s="139" t="s">
        <v>158</v>
      </c>
      <c r="AU445" s="139" t="s">
        <v>86</v>
      </c>
      <c r="AY445" s="17" t="s">
        <v>137</v>
      </c>
      <c r="BE445" s="140">
        <f>IF(N445="základní",J445,0)</f>
        <v>0</v>
      </c>
      <c r="BF445" s="140">
        <f>IF(N445="snížená",J445,0)</f>
        <v>0</v>
      </c>
      <c r="BG445" s="140">
        <f>IF(N445="zákl. přenesená",J445,0)</f>
        <v>0</v>
      </c>
      <c r="BH445" s="140">
        <f>IF(N445="sníž. přenesená",J445,0)</f>
        <v>0</v>
      </c>
      <c r="BI445" s="140">
        <f>IF(N445="nulová",J445,0)</f>
        <v>0</v>
      </c>
      <c r="BJ445" s="17" t="s">
        <v>84</v>
      </c>
      <c r="BK445" s="140">
        <f>ROUND(I445*H445,2)</f>
        <v>0</v>
      </c>
      <c r="BL445" s="17" t="s">
        <v>234</v>
      </c>
      <c r="BM445" s="139" t="s">
        <v>649</v>
      </c>
    </row>
    <row r="446" spans="2:65" s="12" customFormat="1">
      <c r="B446" s="141"/>
      <c r="D446" s="142" t="s">
        <v>150</v>
      </c>
      <c r="E446" s="143" t="s">
        <v>1</v>
      </c>
      <c r="F446" s="144" t="s">
        <v>650</v>
      </c>
      <c r="H446" s="145">
        <v>5.9320000000000004</v>
      </c>
      <c r="I446" s="146"/>
      <c r="L446" s="141"/>
      <c r="M446" s="147"/>
      <c r="T446" s="148"/>
      <c r="AT446" s="143" t="s">
        <v>150</v>
      </c>
      <c r="AU446" s="143" t="s">
        <v>86</v>
      </c>
      <c r="AV446" s="12" t="s">
        <v>86</v>
      </c>
      <c r="AW446" s="12" t="s">
        <v>32</v>
      </c>
      <c r="AX446" s="12" t="s">
        <v>84</v>
      </c>
      <c r="AY446" s="143" t="s">
        <v>137</v>
      </c>
    </row>
    <row r="447" spans="2:65" s="1" customFormat="1" ht="24.2" customHeight="1">
      <c r="B447" s="32"/>
      <c r="C447" s="128" t="s">
        <v>651</v>
      </c>
      <c r="D447" s="128" t="s">
        <v>140</v>
      </c>
      <c r="E447" s="129" t="s">
        <v>652</v>
      </c>
      <c r="F447" s="130" t="s">
        <v>653</v>
      </c>
      <c r="G447" s="131" t="s">
        <v>298</v>
      </c>
      <c r="H447" s="132">
        <v>5.9320000000000004</v>
      </c>
      <c r="I447" s="133"/>
      <c r="J447" s="134">
        <f>ROUND(I447*H447,2)</f>
        <v>0</v>
      </c>
      <c r="K447" s="130" t="s">
        <v>144</v>
      </c>
      <c r="L447" s="32"/>
      <c r="M447" s="135" t="s">
        <v>1</v>
      </c>
      <c r="N447" s="136" t="s">
        <v>41</v>
      </c>
      <c r="P447" s="137">
        <f>O447*H447</f>
        <v>0</v>
      </c>
      <c r="Q447" s="137">
        <v>2.4469999999999999E-2</v>
      </c>
      <c r="R447" s="137">
        <f>Q447*H447</f>
        <v>0.14515604000000001</v>
      </c>
      <c r="S447" s="137">
        <v>0</v>
      </c>
      <c r="T447" s="138">
        <f>S447*H447</f>
        <v>0</v>
      </c>
      <c r="AR447" s="139" t="s">
        <v>234</v>
      </c>
      <c r="AT447" s="139" t="s">
        <v>140</v>
      </c>
      <c r="AU447" s="139" t="s">
        <v>86</v>
      </c>
      <c r="AY447" s="17" t="s">
        <v>137</v>
      </c>
      <c r="BE447" s="140">
        <f>IF(N447="základní",J447,0)</f>
        <v>0</v>
      </c>
      <c r="BF447" s="140">
        <f>IF(N447="snížená",J447,0)</f>
        <v>0</v>
      </c>
      <c r="BG447" s="140">
        <f>IF(N447="zákl. přenesená",J447,0)</f>
        <v>0</v>
      </c>
      <c r="BH447" s="140">
        <f>IF(N447="sníž. přenesená",J447,0)</f>
        <v>0</v>
      </c>
      <c r="BI447" s="140">
        <f>IF(N447="nulová",J447,0)</f>
        <v>0</v>
      </c>
      <c r="BJ447" s="17" t="s">
        <v>84</v>
      </c>
      <c r="BK447" s="140">
        <f>ROUND(I447*H447,2)</f>
        <v>0</v>
      </c>
      <c r="BL447" s="17" t="s">
        <v>234</v>
      </c>
      <c r="BM447" s="139" t="s">
        <v>654</v>
      </c>
    </row>
    <row r="448" spans="2:65" s="12" customFormat="1">
      <c r="B448" s="141"/>
      <c r="D448" s="142" t="s">
        <v>150</v>
      </c>
      <c r="E448" s="143" t="s">
        <v>1</v>
      </c>
      <c r="F448" s="144" t="s">
        <v>655</v>
      </c>
      <c r="H448" s="145">
        <v>5.9320000000000004</v>
      </c>
      <c r="I448" s="146"/>
      <c r="L448" s="141"/>
      <c r="M448" s="147"/>
      <c r="T448" s="148"/>
      <c r="AT448" s="143" t="s">
        <v>150</v>
      </c>
      <c r="AU448" s="143" t="s">
        <v>86</v>
      </c>
      <c r="AV448" s="12" t="s">
        <v>86</v>
      </c>
      <c r="AW448" s="12" t="s">
        <v>32</v>
      </c>
      <c r="AX448" s="12" t="s">
        <v>84</v>
      </c>
      <c r="AY448" s="143" t="s">
        <v>137</v>
      </c>
    </row>
    <row r="449" spans="2:65" s="1" customFormat="1" ht="33" customHeight="1">
      <c r="B449" s="32"/>
      <c r="C449" s="128" t="s">
        <v>656</v>
      </c>
      <c r="D449" s="128" t="s">
        <v>140</v>
      </c>
      <c r="E449" s="129" t="s">
        <v>657</v>
      </c>
      <c r="F449" s="130" t="s">
        <v>658</v>
      </c>
      <c r="G449" s="131" t="s">
        <v>298</v>
      </c>
      <c r="H449" s="132">
        <v>5.9320000000000004</v>
      </c>
      <c r="I449" s="133"/>
      <c r="J449" s="134">
        <f>ROUND(I449*H449,2)</f>
        <v>0</v>
      </c>
      <c r="K449" s="130" t="s">
        <v>144</v>
      </c>
      <c r="L449" s="32"/>
      <c r="M449" s="135" t="s">
        <v>1</v>
      </c>
      <c r="N449" s="136" t="s">
        <v>41</v>
      </c>
      <c r="P449" s="137">
        <f>O449*H449</f>
        <v>0</v>
      </c>
      <c r="Q449" s="137">
        <v>1.08E-3</v>
      </c>
      <c r="R449" s="137">
        <f>Q449*H449</f>
        <v>6.4065600000000004E-3</v>
      </c>
      <c r="S449" s="137">
        <v>0</v>
      </c>
      <c r="T449" s="138">
        <f>S449*H449</f>
        <v>0</v>
      </c>
      <c r="AR449" s="139" t="s">
        <v>234</v>
      </c>
      <c r="AT449" s="139" t="s">
        <v>140</v>
      </c>
      <c r="AU449" s="139" t="s">
        <v>86</v>
      </c>
      <c r="AY449" s="17" t="s">
        <v>137</v>
      </c>
      <c r="BE449" s="140">
        <f>IF(N449="základní",J449,0)</f>
        <v>0</v>
      </c>
      <c r="BF449" s="140">
        <f>IF(N449="snížená",J449,0)</f>
        <v>0</v>
      </c>
      <c r="BG449" s="140">
        <f>IF(N449="zákl. přenesená",J449,0)</f>
        <v>0</v>
      </c>
      <c r="BH449" s="140">
        <f>IF(N449="sníž. přenesená",J449,0)</f>
        <v>0</v>
      </c>
      <c r="BI449" s="140">
        <f>IF(N449="nulová",J449,0)</f>
        <v>0</v>
      </c>
      <c r="BJ449" s="17" t="s">
        <v>84</v>
      </c>
      <c r="BK449" s="140">
        <f>ROUND(I449*H449,2)</f>
        <v>0</v>
      </c>
      <c r="BL449" s="17" t="s">
        <v>234</v>
      </c>
      <c r="BM449" s="139" t="s">
        <v>659</v>
      </c>
    </row>
    <row r="450" spans="2:65" s="12" customFormat="1">
      <c r="B450" s="141"/>
      <c r="D450" s="142" t="s">
        <v>150</v>
      </c>
      <c r="E450" s="143" t="s">
        <v>1</v>
      </c>
      <c r="F450" s="144" t="s">
        <v>650</v>
      </c>
      <c r="H450" s="145">
        <v>5.9320000000000004</v>
      </c>
      <c r="I450" s="146"/>
      <c r="L450" s="141"/>
      <c r="M450" s="147"/>
      <c r="T450" s="148"/>
      <c r="AT450" s="143" t="s">
        <v>150</v>
      </c>
      <c r="AU450" s="143" t="s">
        <v>86</v>
      </c>
      <c r="AV450" s="12" t="s">
        <v>86</v>
      </c>
      <c r="AW450" s="12" t="s">
        <v>32</v>
      </c>
      <c r="AX450" s="12" t="s">
        <v>84</v>
      </c>
      <c r="AY450" s="143" t="s">
        <v>137</v>
      </c>
    </row>
    <row r="451" spans="2:65" s="1" customFormat="1" ht="24.2" customHeight="1">
      <c r="B451" s="32"/>
      <c r="C451" s="128" t="s">
        <v>660</v>
      </c>
      <c r="D451" s="128" t="s">
        <v>140</v>
      </c>
      <c r="E451" s="129" t="s">
        <v>661</v>
      </c>
      <c r="F451" s="130" t="s">
        <v>662</v>
      </c>
      <c r="G451" s="131" t="s">
        <v>494</v>
      </c>
      <c r="H451" s="132">
        <v>1</v>
      </c>
      <c r="I451" s="133"/>
      <c r="J451" s="134">
        <f>ROUND(I451*H451,2)</f>
        <v>0</v>
      </c>
      <c r="K451" s="130" t="s">
        <v>1</v>
      </c>
      <c r="L451" s="32"/>
      <c r="M451" s="135" t="s">
        <v>1</v>
      </c>
      <c r="N451" s="136" t="s">
        <v>41</v>
      </c>
      <c r="P451" s="137">
        <f>O451*H451</f>
        <v>0</v>
      </c>
      <c r="Q451" s="137">
        <v>1.2199999999999999E-3</v>
      </c>
      <c r="R451" s="137">
        <f>Q451*H451</f>
        <v>1.2199999999999999E-3</v>
      </c>
      <c r="S451" s="137">
        <v>0</v>
      </c>
      <c r="T451" s="138">
        <f>S451*H451</f>
        <v>0</v>
      </c>
      <c r="AR451" s="139" t="s">
        <v>234</v>
      </c>
      <c r="AT451" s="139" t="s">
        <v>140</v>
      </c>
      <c r="AU451" s="139" t="s">
        <v>86</v>
      </c>
      <c r="AY451" s="17" t="s">
        <v>137</v>
      </c>
      <c r="BE451" s="140">
        <f>IF(N451="základní",J451,0)</f>
        <v>0</v>
      </c>
      <c r="BF451" s="140">
        <f>IF(N451="snížená",J451,0)</f>
        <v>0</v>
      </c>
      <c r="BG451" s="140">
        <f>IF(N451="zákl. přenesená",J451,0)</f>
        <v>0</v>
      </c>
      <c r="BH451" s="140">
        <f>IF(N451="sníž. přenesená",J451,0)</f>
        <v>0</v>
      </c>
      <c r="BI451" s="140">
        <f>IF(N451="nulová",J451,0)</f>
        <v>0</v>
      </c>
      <c r="BJ451" s="17" t="s">
        <v>84</v>
      </c>
      <c r="BK451" s="140">
        <f>ROUND(I451*H451,2)</f>
        <v>0</v>
      </c>
      <c r="BL451" s="17" t="s">
        <v>234</v>
      </c>
      <c r="BM451" s="139" t="s">
        <v>663</v>
      </c>
    </row>
    <row r="452" spans="2:65" s="1" customFormat="1" ht="24.2" customHeight="1">
      <c r="B452" s="32"/>
      <c r="C452" s="128" t="s">
        <v>664</v>
      </c>
      <c r="D452" s="128" t="s">
        <v>140</v>
      </c>
      <c r="E452" s="129" t="s">
        <v>665</v>
      </c>
      <c r="F452" s="130" t="s">
        <v>666</v>
      </c>
      <c r="G452" s="131" t="s">
        <v>143</v>
      </c>
      <c r="H452" s="132">
        <v>281.77499999999998</v>
      </c>
      <c r="I452" s="133"/>
      <c r="J452" s="134">
        <f>ROUND(I452*H452,2)</f>
        <v>0</v>
      </c>
      <c r="K452" s="130" t="s">
        <v>144</v>
      </c>
      <c r="L452" s="32"/>
      <c r="M452" s="135" t="s">
        <v>1</v>
      </c>
      <c r="N452" s="136" t="s">
        <v>41</v>
      </c>
      <c r="P452" s="137">
        <f>O452*H452</f>
        <v>0</v>
      </c>
      <c r="Q452" s="137">
        <v>1.136E-2</v>
      </c>
      <c r="R452" s="137">
        <f>Q452*H452</f>
        <v>3.2009639999999999</v>
      </c>
      <c r="S452" s="137">
        <v>0</v>
      </c>
      <c r="T452" s="138">
        <f>S452*H452</f>
        <v>0</v>
      </c>
      <c r="AR452" s="139" t="s">
        <v>234</v>
      </c>
      <c r="AT452" s="139" t="s">
        <v>140</v>
      </c>
      <c r="AU452" s="139" t="s">
        <v>86</v>
      </c>
      <c r="AY452" s="17" t="s">
        <v>137</v>
      </c>
      <c r="BE452" s="140">
        <f>IF(N452="základní",J452,0)</f>
        <v>0</v>
      </c>
      <c r="BF452" s="140">
        <f>IF(N452="snížená",J452,0)</f>
        <v>0</v>
      </c>
      <c r="BG452" s="140">
        <f>IF(N452="zákl. přenesená",J452,0)</f>
        <v>0</v>
      </c>
      <c r="BH452" s="140">
        <f>IF(N452="sníž. přenesená",J452,0)</f>
        <v>0</v>
      </c>
      <c r="BI452" s="140">
        <f>IF(N452="nulová",J452,0)</f>
        <v>0</v>
      </c>
      <c r="BJ452" s="17" t="s">
        <v>84</v>
      </c>
      <c r="BK452" s="140">
        <f>ROUND(I452*H452,2)</f>
        <v>0</v>
      </c>
      <c r="BL452" s="17" t="s">
        <v>234</v>
      </c>
      <c r="BM452" s="139" t="s">
        <v>667</v>
      </c>
    </row>
    <row r="453" spans="2:65" s="12" customFormat="1">
      <c r="B453" s="141"/>
      <c r="D453" s="142" t="s">
        <v>150</v>
      </c>
      <c r="E453" s="143" t="s">
        <v>1</v>
      </c>
      <c r="F453" s="144" t="s">
        <v>449</v>
      </c>
      <c r="H453" s="145">
        <v>281.77499999999998</v>
      </c>
      <c r="I453" s="146"/>
      <c r="L453" s="141"/>
      <c r="M453" s="147"/>
      <c r="T453" s="148"/>
      <c r="AT453" s="143" t="s">
        <v>150</v>
      </c>
      <c r="AU453" s="143" t="s">
        <v>86</v>
      </c>
      <c r="AV453" s="12" t="s">
        <v>86</v>
      </c>
      <c r="AW453" s="12" t="s">
        <v>32</v>
      </c>
      <c r="AX453" s="12" t="s">
        <v>84</v>
      </c>
      <c r="AY453" s="143" t="s">
        <v>137</v>
      </c>
    </row>
    <row r="454" spans="2:65" s="1" customFormat="1" ht="24.2" customHeight="1">
      <c r="B454" s="32"/>
      <c r="C454" s="128" t="s">
        <v>668</v>
      </c>
      <c r="D454" s="128" t="s">
        <v>140</v>
      </c>
      <c r="E454" s="129" t="s">
        <v>669</v>
      </c>
      <c r="F454" s="130" t="s">
        <v>670</v>
      </c>
      <c r="G454" s="131" t="s">
        <v>298</v>
      </c>
      <c r="H454" s="132">
        <v>5.0720000000000001</v>
      </c>
      <c r="I454" s="133"/>
      <c r="J454" s="134">
        <f>ROUND(I454*H454,2)</f>
        <v>0</v>
      </c>
      <c r="K454" s="130" t="s">
        <v>144</v>
      </c>
      <c r="L454" s="32"/>
      <c r="M454" s="135" t="s">
        <v>1</v>
      </c>
      <c r="N454" s="136" t="s">
        <v>41</v>
      </c>
      <c r="P454" s="137">
        <f>O454*H454</f>
        <v>0</v>
      </c>
      <c r="Q454" s="137">
        <v>2.81E-3</v>
      </c>
      <c r="R454" s="137">
        <f>Q454*H454</f>
        <v>1.4252320000000001E-2</v>
      </c>
      <c r="S454" s="137">
        <v>0</v>
      </c>
      <c r="T454" s="138">
        <f>S454*H454</f>
        <v>0</v>
      </c>
      <c r="AR454" s="139" t="s">
        <v>234</v>
      </c>
      <c r="AT454" s="139" t="s">
        <v>140</v>
      </c>
      <c r="AU454" s="139" t="s">
        <v>86</v>
      </c>
      <c r="AY454" s="17" t="s">
        <v>137</v>
      </c>
      <c r="BE454" s="140">
        <f>IF(N454="základní",J454,0)</f>
        <v>0</v>
      </c>
      <c r="BF454" s="140">
        <f>IF(N454="snížená",J454,0)</f>
        <v>0</v>
      </c>
      <c r="BG454" s="140">
        <f>IF(N454="zákl. přenesená",J454,0)</f>
        <v>0</v>
      </c>
      <c r="BH454" s="140">
        <f>IF(N454="sníž. přenesená",J454,0)</f>
        <v>0</v>
      </c>
      <c r="BI454" s="140">
        <f>IF(N454="nulová",J454,0)</f>
        <v>0</v>
      </c>
      <c r="BJ454" s="17" t="s">
        <v>84</v>
      </c>
      <c r="BK454" s="140">
        <f>ROUND(I454*H454,2)</f>
        <v>0</v>
      </c>
      <c r="BL454" s="17" t="s">
        <v>234</v>
      </c>
      <c r="BM454" s="139" t="s">
        <v>671</v>
      </c>
    </row>
    <row r="455" spans="2:65" s="12" customFormat="1">
      <c r="B455" s="141"/>
      <c r="D455" s="142" t="s">
        <v>150</v>
      </c>
      <c r="E455" s="143" t="s">
        <v>1</v>
      </c>
      <c r="F455" s="144" t="s">
        <v>672</v>
      </c>
      <c r="H455" s="145">
        <v>5.0720000000000001</v>
      </c>
      <c r="I455" s="146"/>
      <c r="L455" s="141"/>
      <c r="M455" s="147"/>
      <c r="T455" s="148"/>
      <c r="AT455" s="143" t="s">
        <v>150</v>
      </c>
      <c r="AU455" s="143" t="s">
        <v>86</v>
      </c>
      <c r="AV455" s="12" t="s">
        <v>86</v>
      </c>
      <c r="AW455" s="12" t="s">
        <v>32</v>
      </c>
      <c r="AX455" s="12" t="s">
        <v>84</v>
      </c>
      <c r="AY455" s="143" t="s">
        <v>137</v>
      </c>
    </row>
    <row r="456" spans="2:65" s="1" customFormat="1" ht="24.2" customHeight="1">
      <c r="B456" s="32"/>
      <c r="C456" s="128" t="s">
        <v>673</v>
      </c>
      <c r="D456" s="128" t="s">
        <v>140</v>
      </c>
      <c r="E456" s="129" t="s">
        <v>674</v>
      </c>
      <c r="F456" s="130" t="s">
        <v>675</v>
      </c>
      <c r="G456" s="131" t="s">
        <v>419</v>
      </c>
      <c r="H456" s="179"/>
      <c r="I456" s="133"/>
      <c r="J456" s="134">
        <f>ROUND(I456*H456,2)</f>
        <v>0</v>
      </c>
      <c r="K456" s="130" t="s">
        <v>144</v>
      </c>
      <c r="L456" s="32"/>
      <c r="M456" s="135" t="s">
        <v>1</v>
      </c>
      <c r="N456" s="136" t="s">
        <v>41</v>
      </c>
      <c r="P456" s="137">
        <f>O456*H456</f>
        <v>0</v>
      </c>
      <c r="Q456" s="137">
        <v>0</v>
      </c>
      <c r="R456" s="137">
        <f>Q456*H456</f>
        <v>0</v>
      </c>
      <c r="S456" s="137">
        <v>0</v>
      </c>
      <c r="T456" s="138">
        <f>S456*H456</f>
        <v>0</v>
      </c>
      <c r="AR456" s="139" t="s">
        <v>234</v>
      </c>
      <c r="AT456" s="139" t="s">
        <v>140</v>
      </c>
      <c r="AU456" s="139" t="s">
        <v>86</v>
      </c>
      <c r="AY456" s="17" t="s">
        <v>137</v>
      </c>
      <c r="BE456" s="140">
        <f>IF(N456="základní",J456,0)</f>
        <v>0</v>
      </c>
      <c r="BF456" s="140">
        <f>IF(N456="snížená",J456,0)</f>
        <v>0</v>
      </c>
      <c r="BG456" s="140">
        <f>IF(N456="zákl. přenesená",J456,0)</f>
        <v>0</v>
      </c>
      <c r="BH456" s="140">
        <f>IF(N456="sníž. přenesená",J456,0)</f>
        <v>0</v>
      </c>
      <c r="BI456" s="140">
        <f>IF(N456="nulová",J456,0)</f>
        <v>0</v>
      </c>
      <c r="BJ456" s="17" t="s">
        <v>84</v>
      </c>
      <c r="BK456" s="140">
        <f>ROUND(I456*H456,2)</f>
        <v>0</v>
      </c>
      <c r="BL456" s="17" t="s">
        <v>234</v>
      </c>
      <c r="BM456" s="139" t="s">
        <v>676</v>
      </c>
    </row>
    <row r="457" spans="2:65" s="11" customFormat="1" ht="22.9" customHeight="1">
      <c r="B457" s="116"/>
      <c r="D457" s="117" t="s">
        <v>75</v>
      </c>
      <c r="E457" s="126" t="s">
        <v>677</v>
      </c>
      <c r="F457" s="126" t="s">
        <v>678</v>
      </c>
      <c r="I457" s="119"/>
      <c r="J457" s="127">
        <f>BK457</f>
        <v>0</v>
      </c>
      <c r="L457" s="116"/>
      <c r="M457" s="121"/>
      <c r="P457" s="122">
        <f>SUM(P458:P459)</f>
        <v>0</v>
      </c>
      <c r="R457" s="122">
        <f>SUM(R458:R459)</f>
        <v>0.31946920000000001</v>
      </c>
      <c r="T457" s="123">
        <f>SUM(T458:T459)</f>
        <v>0</v>
      </c>
      <c r="AR457" s="117" t="s">
        <v>86</v>
      </c>
      <c r="AT457" s="124" t="s">
        <v>75</v>
      </c>
      <c r="AU457" s="124" t="s">
        <v>84</v>
      </c>
      <c r="AY457" s="117" t="s">
        <v>137</v>
      </c>
      <c r="BK457" s="125">
        <f>SUM(BK458:BK459)</f>
        <v>0</v>
      </c>
    </row>
    <row r="458" spans="2:65" s="1" customFormat="1" ht="24.2" customHeight="1">
      <c r="B458" s="32"/>
      <c r="C458" s="128" t="s">
        <v>679</v>
      </c>
      <c r="D458" s="128" t="s">
        <v>140</v>
      </c>
      <c r="E458" s="129" t="s">
        <v>680</v>
      </c>
      <c r="F458" s="130" t="s">
        <v>681</v>
      </c>
      <c r="G458" s="131" t="s">
        <v>143</v>
      </c>
      <c r="H458" s="132">
        <v>26.186</v>
      </c>
      <c r="I458" s="133"/>
      <c r="J458" s="134">
        <f>ROUND(I458*H458,2)</f>
        <v>0</v>
      </c>
      <c r="K458" s="130" t="s">
        <v>144</v>
      </c>
      <c r="L458" s="32"/>
      <c r="M458" s="135" t="s">
        <v>1</v>
      </c>
      <c r="N458" s="136" t="s">
        <v>41</v>
      </c>
      <c r="P458" s="137">
        <f>O458*H458</f>
        <v>0</v>
      </c>
      <c r="Q458" s="137">
        <v>1.2200000000000001E-2</v>
      </c>
      <c r="R458" s="137">
        <f>Q458*H458</f>
        <v>0.31946920000000001</v>
      </c>
      <c r="S458" s="137">
        <v>0</v>
      </c>
      <c r="T458" s="138">
        <f>S458*H458</f>
        <v>0</v>
      </c>
      <c r="AR458" s="139" t="s">
        <v>234</v>
      </c>
      <c r="AT458" s="139" t="s">
        <v>140</v>
      </c>
      <c r="AU458" s="139" t="s">
        <v>86</v>
      </c>
      <c r="AY458" s="17" t="s">
        <v>137</v>
      </c>
      <c r="BE458" s="140">
        <f>IF(N458="základní",J458,0)</f>
        <v>0</v>
      </c>
      <c r="BF458" s="140">
        <f>IF(N458="snížená",J458,0)</f>
        <v>0</v>
      </c>
      <c r="BG458" s="140">
        <f>IF(N458="zákl. přenesená",J458,0)</f>
        <v>0</v>
      </c>
      <c r="BH458" s="140">
        <f>IF(N458="sníž. přenesená",J458,0)</f>
        <v>0</v>
      </c>
      <c r="BI458" s="140">
        <f>IF(N458="nulová",J458,0)</f>
        <v>0</v>
      </c>
      <c r="BJ458" s="17" t="s">
        <v>84</v>
      </c>
      <c r="BK458" s="140">
        <f>ROUND(I458*H458,2)</f>
        <v>0</v>
      </c>
      <c r="BL458" s="17" t="s">
        <v>234</v>
      </c>
      <c r="BM458" s="139" t="s">
        <v>682</v>
      </c>
    </row>
    <row r="459" spans="2:65" s="12" customFormat="1">
      <c r="B459" s="141"/>
      <c r="D459" s="142" t="s">
        <v>150</v>
      </c>
      <c r="E459" s="143" t="s">
        <v>1</v>
      </c>
      <c r="F459" s="144" t="s">
        <v>319</v>
      </c>
      <c r="H459" s="145">
        <v>26.186</v>
      </c>
      <c r="I459" s="146"/>
      <c r="L459" s="141"/>
      <c r="M459" s="147"/>
      <c r="T459" s="148"/>
      <c r="AT459" s="143" t="s">
        <v>150</v>
      </c>
      <c r="AU459" s="143" t="s">
        <v>86</v>
      </c>
      <c r="AV459" s="12" t="s">
        <v>86</v>
      </c>
      <c r="AW459" s="12" t="s">
        <v>32</v>
      </c>
      <c r="AX459" s="12" t="s">
        <v>84</v>
      </c>
      <c r="AY459" s="143" t="s">
        <v>137</v>
      </c>
    </row>
    <row r="460" spans="2:65" s="11" customFormat="1" ht="22.9" customHeight="1">
      <c r="B460" s="116"/>
      <c r="D460" s="117" t="s">
        <v>75</v>
      </c>
      <c r="E460" s="126" t="s">
        <v>683</v>
      </c>
      <c r="F460" s="126" t="s">
        <v>684</v>
      </c>
      <c r="I460" s="119"/>
      <c r="J460" s="127">
        <f>BK460</f>
        <v>0</v>
      </c>
      <c r="L460" s="116"/>
      <c r="M460" s="121"/>
      <c r="P460" s="122">
        <f>SUM(P461:P528)</f>
        <v>0</v>
      </c>
      <c r="R460" s="122">
        <f>SUM(R461:R528)</f>
        <v>1.6894969</v>
      </c>
      <c r="T460" s="123">
        <f>SUM(T461:T528)</f>
        <v>1.5732018999999999</v>
      </c>
      <c r="AR460" s="117" t="s">
        <v>86</v>
      </c>
      <c r="AT460" s="124" t="s">
        <v>75</v>
      </c>
      <c r="AU460" s="124" t="s">
        <v>84</v>
      </c>
      <c r="AY460" s="117" t="s">
        <v>137</v>
      </c>
      <c r="BK460" s="125">
        <f>SUM(BK461:BK528)</f>
        <v>0</v>
      </c>
    </row>
    <row r="461" spans="2:65" s="1" customFormat="1" ht="24.2" customHeight="1">
      <c r="B461" s="32"/>
      <c r="C461" s="128" t="s">
        <v>685</v>
      </c>
      <c r="D461" s="128" t="s">
        <v>140</v>
      </c>
      <c r="E461" s="129" t="s">
        <v>686</v>
      </c>
      <c r="F461" s="130" t="s">
        <v>687</v>
      </c>
      <c r="G461" s="131" t="s">
        <v>143</v>
      </c>
      <c r="H461" s="132">
        <v>102.64</v>
      </c>
      <c r="I461" s="133"/>
      <c r="J461" s="134">
        <f>ROUND(I461*H461,2)</f>
        <v>0</v>
      </c>
      <c r="K461" s="130" t="s">
        <v>144</v>
      </c>
      <c r="L461" s="32"/>
      <c r="M461" s="135" t="s">
        <v>1</v>
      </c>
      <c r="N461" s="136" t="s">
        <v>41</v>
      </c>
      <c r="P461" s="137">
        <f>O461*H461</f>
        <v>0</v>
      </c>
      <c r="Q461" s="137">
        <v>0</v>
      </c>
      <c r="R461" s="137">
        <f>Q461*H461</f>
        <v>0</v>
      </c>
      <c r="S461" s="137">
        <v>5.94E-3</v>
      </c>
      <c r="T461" s="138">
        <f>S461*H461</f>
        <v>0.60968160000000005</v>
      </c>
      <c r="AR461" s="139" t="s">
        <v>234</v>
      </c>
      <c r="AT461" s="139" t="s">
        <v>140</v>
      </c>
      <c r="AU461" s="139" t="s">
        <v>86</v>
      </c>
      <c r="AY461" s="17" t="s">
        <v>137</v>
      </c>
      <c r="BE461" s="140">
        <f>IF(N461="základní",J461,0)</f>
        <v>0</v>
      </c>
      <c r="BF461" s="140">
        <f>IF(N461="snížená",J461,0)</f>
        <v>0</v>
      </c>
      <c r="BG461" s="140">
        <f>IF(N461="zákl. přenesená",J461,0)</f>
        <v>0</v>
      </c>
      <c r="BH461" s="140">
        <f>IF(N461="sníž. přenesená",J461,0)</f>
        <v>0</v>
      </c>
      <c r="BI461" s="140">
        <f>IF(N461="nulová",J461,0)</f>
        <v>0</v>
      </c>
      <c r="BJ461" s="17" t="s">
        <v>84</v>
      </c>
      <c r="BK461" s="140">
        <f>ROUND(I461*H461,2)</f>
        <v>0</v>
      </c>
      <c r="BL461" s="17" t="s">
        <v>234</v>
      </c>
      <c r="BM461" s="139" t="s">
        <v>688</v>
      </c>
    </row>
    <row r="462" spans="2:65" s="13" customFormat="1">
      <c r="B462" s="149"/>
      <c r="D462" s="142" t="s">
        <v>150</v>
      </c>
      <c r="E462" s="150" t="s">
        <v>1</v>
      </c>
      <c r="F462" s="151" t="s">
        <v>459</v>
      </c>
      <c r="H462" s="150" t="s">
        <v>1</v>
      </c>
      <c r="I462" s="152"/>
      <c r="L462" s="149"/>
      <c r="M462" s="153"/>
      <c r="T462" s="154"/>
      <c r="AT462" s="150" t="s">
        <v>150</v>
      </c>
      <c r="AU462" s="150" t="s">
        <v>86</v>
      </c>
      <c r="AV462" s="13" t="s">
        <v>84</v>
      </c>
      <c r="AW462" s="13" t="s">
        <v>32</v>
      </c>
      <c r="AX462" s="13" t="s">
        <v>76</v>
      </c>
      <c r="AY462" s="150" t="s">
        <v>137</v>
      </c>
    </row>
    <row r="463" spans="2:65" s="12" customFormat="1">
      <c r="B463" s="141"/>
      <c r="D463" s="142" t="s">
        <v>150</v>
      </c>
      <c r="E463" s="143" t="s">
        <v>1</v>
      </c>
      <c r="F463" s="144" t="s">
        <v>689</v>
      </c>
      <c r="H463" s="145">
        <v>19.399999999999999</v>
      </c>
      <c r="I463" s="146"/>
      <c r="L463" s="141"/>
      <c r="M463" s="147"/>
      <c r="T463" s="148"/>
      <c r="AT463" s="143" t="s">
        <v>150</v>
      </c>
      <c r="AU463" s="143" t="s">
        <v>86</v>
      </c>
      <c r="AV463" s="12" t="s">
        <v>86</v>
      </c>
      <c r="AW463" s="12" t="s">
        <v>32</v>
      </c>
      <c r="AX463" s="12" t="s">
        <v>76</v>
      </c>
      <c r="AY463" s="143" t="s">
        <v>137</v>
      </c>
    </row>
    <row r="464" spans="2:65" s="13" customFormat="1">
      <c r="B464" s="149"/>
      <c r="D464" s="142" t="s">
        <v>150</v>
      </c>
      <c r="E464" s="150" t="s">
        <v>1</v>
      </c>
      <c r="F464" s="151" t="s">
        <v>461</v>
      </c>
      <c r="H464" s="150" t="s">
        <v>1</v>
      </c>
      <c r="I464" s="152"/>
      <c r="L464" s="149"/>
      <c r="M464" s="153"/>
      <c r="T464" s="154"/>
      <c r="AT464" s="150" t="s">
        <v>150</v>
      </c>
      <c r="AU464" s="150" t="s">
        <v>86</v>
      </c>
      <c r="AV464" s="13" t="s">
        <v>84</v>
      </c>
      <c r="AW464" s="13" t="s">
        <v>32</v>
      </c>
      <c r="AX464" s="13" t="s">
        <v>76</v>
      </c>
      <c r="AY464" s="150" t="s">
        <v>137</v>
      </c>
    </row>
    <row r="465" spans="2:65" s="12" customFormat="1">
      <c r="B465" s="141"/>
      <c r="D465" s="142" t="s">
        <v>150</v>
      </c>
      <c r="E465" s="143" t="s">
        <v>1</v>
      </c>
      <c r="F465" s="144" t="s">
        <v>690</v>
      </c>
      <c r="H465" s="145">
        <v>12.75</v>
      </c>
      <c r="I465" s="146"/>
      <c r="L465" s="141"/>
      <c r="M465" s="147"/>
      <c r="T465" s="148"/>
      <c r="AT465" s="143" t="s">
        <v>150</v>
      </c>
      <c r="AU465" s="143" t="s">
        <v>86</v>
      </c>
      <c r="AV465" s="12" t="s">
        <v>86</v>
      </c>
      <c r="AW465" s="12" t="s">
        <v>32</v>
      </c>
      <c r="AX465" s="12" t="s">
        <v>76</v>
      </c>
      <c r="AY465" s="143" t="s">
        <v>137</v>
      </c>
    </row>
    <row r="466" spans="2:65" s="13" customFormat="1">
      <c r="B466" s="149"/>
      <c r="D466" s="142" t="s">
        <v>150</v>
      </c>
      <c r="E466" s="150" t="s">
        <v>1</v>
      </c>
      <c r="F466" s="151" t="s">
        <v>403</v>
      </c>
      <c r="H466" s="150" t="s">
        <v>1</v>
      </c>
      <c r="I466" s="152"/>
      <c r="L466" s="149"/>
      <c r="M466" s="153"/>
      <c r="T466" s="154"/>
      <c r="AT466" s="150" t="s">
        <v>150</v>
      </c>
      <c r="AU466" s="150" t="s">
        <v>86</v>
      </c>
      <c r="AV466" s="13" t="s">
        <v>84</v>
      </c>
      <c r="AW466" s="13" t="s">
        <v>32</v>
      </c>
      <c r="AX466" s="13" t="s">
        <v>76</v>
      </c>
      <c r="AY466" s="150" t="s">
        <v>137</v>
      </c>
    </row>
    <row r="467" spans="2:65" s="12" customFormat="1">
      <c r="B467" s="141"/>
      <c r="D467" s="142" t="s">
        <v>150</v>
      </c>
      <c r="E467" s="143" t="s">
        <v>1</v>
      </c>
      <c r="F467" s="144" t="s">
        <v>404</v>
      </c>
      <c r="H467" s="145">
        <v>70.489999999999995</v>
      </c>
      <c r="I467" s="146"/>
      <c r="L467" s="141"/>
      <c r="M467" s="147"/>
      <c r="T467" s="148"/>
      <c r="AT467" s="143" t="s">
        <v>150</v>
      </c>
      <c r="AU467" s="143" t="s">
        <v>86</v>
      </c>
      <c r="AV467" s="12" t="s">
        <v>86</v>
      </c>
      <c r="AW467" s="12" t="s">
        <v>32</v>
      </c>
      <c r="AX467" s="12" t="s">
        <v>76</v>
      </c>
      <c r="AY467" s="143" t="s">
        <v>137</v>
      </c>
    </row>
    <row r="468" spans="2:65" s="14" customFormat="1">
      <c r="B468" s="165"/>
      <c r="D468" s="142" t="s">
        <v>150</v>
      </c>
      <c r="E468" s="166" t="s">
        <v>1</v>
      </c>
      <c r="F468" s="167" t="s">
        <v>178</v>
      </c>
      <c r="H468" s="168">
        <v>102.63999999999999</v>
      </c>
      <c r="I468" s="169"/>
      <c r="L468" s="165"/>
      <c r="M468" s="170"/>
      <c r="T468" s="171"/>
      <c r="AT468" s="166" t="s">
        <v>150</v>
      </c>
      <c r="AU468" s="166" t="s">
        <v>86</v>
      </c>
      <c r="AV468" s="14" t="s">
        <v>145</v>
      </c>
      <c r="AW468" s="14" t="s">
        <v>32</v>
      </c>
      <c r="AX468" s="14" t="s">
        <v>84</v>
      </c>
      <c r="AY468" s="166" t="s">
        <v>137</v>
      </c>
    </row>
    <row r="469" spans="2:65" s="1" customFormat="1" ht="24.2" customHeight="1">
      <c r="B469" s="32"/>
      <c r="C469" s="128" t="s">
        <v>691</v>
      </c>
      <c r="D469" s="128" t="s">
        <v>140</v>
      </c>
      <c r="E469" s="129" t="s">
        <v>692</v>
      </c>
      <c r="F469" s="130" t="s">
        <v>693</v>
      </c>
      <c r="G469" s="131" t="s">
        <v>237</v>
      </c>
      <c r="H469" s="132">
        <v>60.5</v>
      </c>
      <c r="I469" s="133"/>
      <c r="J469" s="134">
        <f>ROUND(I469*H469,2)</f>
        <v>0</v>
      </c>
      <c r="K469" s="130" t="s">
        <v>144</v>
      </c>
      <c r="L469" s="32"/>
      <c r="M469" s="135" t="s">
        <v>1</v>
      </c>
      <c r="N469" s="136" t="s">
        <v>41</v>
      </c>
      <c r="P469" s="137">
        <f>O469*H469</f>
        <v>0</v>
      </c>
      <c r="Q469" s="137">
        <v>0</v>
      </c>
      <c r="R469" s="137">
        <f>Q469*H469</f>
        <v>0</v>
      </c>
      <c r="S469" s="137">
        <v>1.7700000000000001E-3</v>
      </c>
      <c r="T469" s="138">
        <f>S469*H469</f>
        <v>0.107085</v>
      </c>
      <c r="AR469" s="139" t="s">
        <v>234</v>
      </c>
      <c r="AT469" s="139" t="s">
        <v>140</v>
      </c>
      <c r="AU469" s="139" t="s">
        <v>86</v>
      </c>
      <c r="AY469" s="17" t="s">
        <v>137</v>
      </c>
      <c r="BE469" s="140">
        <f>IF(N469="základní",J469,0)</f>
        <v>0</v>
      </c>
      <c r="BF469" s="140">
        <f>IF(N469="snížená",J469,0)</f>
        <v>0</v>
      </c>
      <c r="BG469" s="140">
        <f>IF(N469="zákl. přenesená",J469,0)</f>
        <v>0</v>
      </c>
      <c r="BH469" s="140">
        <f>IF(N469="sníž. přenesená",J469,0)</f>
        <v>0</v>
      </c>
      <c r="BI469" s="140">
        <f>IF(N469="nulová",J469,0)</f>
        <v>0</v>
      </c>
      <c r="BJ469" s="17" t="s">
        <v>84</v>
      </c>
      <c r="BK469" s="140">
        <f>ROUND(I469*H469,2)</f>
        <v>0</v>
      </c>
      <c r="BL469" s="17" t="s">
        <v>234</v>
      </c>
      <c r="BM469" s="139" t="s">
        <v>694</v>
      </c>
    </row>
    <row r="470" spans="2:65" s="12" customFormat="1">
      <c r="B470" s="141"/>
      <c r="D470" s="142" t="s">
        <v>150</v>
      </c>
      <c r="E470" s="143" t="s">
        <v>1</v>
      </c>
      <c r="F470" s="144" t="s">
        <v>695</v>
      </c>
      <c r="H470" s="145">
        <v>60.5</v>
      </c>
      <c r="I470" s="146"/>
      <c r="L470" s="141"/>
      <c r="M470" s="147"/>
      <c r="T470" s="148"/>
      <c r="AT470" s="143" t="s">
        <v>150</v>
      </c>
      <c r="AU470" s="143" t="s">
        <v>86</v>
      </c>
      <c r="AV470" s="12" t="s">
        <v>86</v>
      </c>
      <c r="AW470" s="12" t="s">
        <v>32</v>
      </c>
      <c r="AX470" s="12" t="s">
        <v>84</v>
      </c>
      <c r="AY470" s="143" t="s">
        <v>137</v>
      </c>
    </row>
    <row r="471" spans="2:65" s="1" customFormat="1" ht="16.5" customHeight="1">
      <c r="B471" s="32"/>
      <c r="C471" s="128" t="s">
        <v>696</v>
      </c>
      <c r="D471" s="128" t="s">
        <v>140</v>
      </c>
      <c r="E471" s="129" t="s">
        <v>697</v>
      </c>
      <c r="F471" s="130" t="s">
        <v>698</v>
      </c>
      <c r="G471" s="131" t="s">
        <v>414</v>
      </c>
      <c r="H471" s="132">
        <v>1</v>
      </c>
      <c r="I471" s="133"/>
      <c r="J471" s="134">
        <f>ROUND(I471*H471,2)</f>
        <v>0</v>
      </c>
      <c r="K471" s="130" t="s">
        <v>144</v>
      </c>
      <c r="L471" s="32"/>
      <c r="M471" s="135" t="s">
        <v>1</v>
      </c>
      <c r="N471" s="136" t="s">
        <v>41</v>
      </c>
      <c r="P471" s="137">
        <f>O471*H471</f>
        <v>0</v>
      </c>
      <c r="Q471" s="137">
        <v>0</v>
      </c>
      <c r="R471" s="137">
        <f>Q471*H471</f>
        <v>0</v>
      </c>
      <c r="S471" s="137">
        <v>1.4999999999999999E-2</v>
      </c>
      <c r="T471" s="138">
        <f>S471*H471</f>
        <v>1.4999999999999999E-2</v>
      </c>
      <c r="AR471" s="139" t="s">
        <v>234</v>
      </c>
      <c r="AT471" s="139" t="s">
        <v>140</v>
      </c>
      <c r="AU471" s="139" t="s">
        <v>86</v>
      </c>
      <c r="AY471" s="17" t="s">
        <v>137</v>
      </c>
      <c r="BE471" s="140">
        <f>IF(N471="základní",J471,0)</f>
        <v>0</v>
      </c>
      <c r="BF471" s="140">
        <f>IF(N471="snížená",J471,0)</f>
        <v>0</v>
      </c>
      <c r="BG471" s="140">
        <f>IF(N471="zákl. přenesená",J471,0)</f>
        <v>0</v>
      </c>
      <c r="BH471" s="140">
        <f>IF(N471="sníž. přenesená",J471,0)</f>
        <v>0</v>
      </c>
      <c r="BI471" s="140">
        <f>IF(N471="nulová",J471,0)</f>
        <v>0</v>
      </c>
      <c r="BJ471" s="17" t="s">
        <v>84</v>
      </c>
      <c r="BK471" s="140">
        <f>ROUND(I471*H471,2)</f>
        <v>0</v>
      </c>
      <c r="BL471" s="17" t="s">
        <v>234</v>
      </c>
      <c r="BM471" s="139" t="s">
        <v>699</v>
      </c>
    </row>
    <row r="472" spans="2:65" s="1" customFormat="1" ht="24.2" customHeight="1">
      <c r="B472" s="32"/>
      <c r="C472" s="128" t="s">
        <v>700</v>
      </c>
      <c r="D472" s="128" t="s">
        <v>140</v>
      </c>
      <c r="E472" s="129" t="s">
        <v>701</v>
      </c>
      <c r="F472" s="130" t="s">
        <v>702</v>
      </c>
      <c r="G472" s="131" t="s">
        <v>237</v>
      </c>
      <c r="H472" s="132">
        <v>60.42</v>
      </c>
      <c r="I472" s="133"/>
      <c r="J472" s="134">
        <f>ROUND(I472*H472,2)</f>
        <v>0</v>
      </c>
      <c r="K472" s="130" t="s">
        <v>144</v>
      </c>
      <c r="L472" s="32"/>
      <c r="M472" s="135" t="s">
        <v>1</v>
      </c>
      <c r="N472" s="136" t="s">
        <v>41</v>
      </c>
      <c r="P472" s="137">
        <f>O472*H472</f>
        <v>0</v>
      </c>
      <c r="Q472" s="137">
        <v>0</v>
      </c>
      <c r="R472" s="137">
        <f>Q472*H472</f>
        <v>0</v>
      </c>
      <c r="S472" s="137">
        <v>1.91E-3</v>
      </c>
      <c r="T472" s="138">
        <f>S472*H472</f>
        <v>0.11540220000000001</v>
      </c>
      <c r="AR472" s="139" t="s">
        <v>234</v>
      </c>
      <c r="AT472" s="139" t="s">
        <v>140</v>
      </c>
      <c r="AU472" s="139" t="s">
        <v>86</v>
      </c>
      <c r="AY472" s="17" t="s">
        <v>137</v>
      </c>
      <c r="BE472" s="140">
        <f>IF(N472="základní",J472,0)</f>
        <v>0</v>
      </c>
      <c r="BF472" s="140">
        <f>IF(N472="snížená",J472,0)</f>
        <v>0</v>
      </c>
      <c r="BG472" s="140">
        <f>IF(N472="zákl. přenesená",J472,0)</f>
        <v>0</v>
      </c>
      <c r="BH472" s="140">
        <f>IF(N472="sníž. přenesená",J472,0)</f>
        <v>0</v>
      </c>
      <c r="BI472" s="140">
        <f>IF(N472="nulová",J472,0)</f>
        <v>0</v>
      </c>
      <c r="BJ472" s="17" t="s">
        <v>84</v>
      </c>
      <c r="BK472" s="140">
        <f>ROUND(I472*H472,2)</f>
        <v>0</v>
      </c>
      <c r="BL472" s="17" t="s">
        <v>234</v>
      </c>
      <c r="BM472" s="139" t="s">
        <v>703</v>
      </c>
    </row>
    <row r="473" spans="2:65" s="12" customFormat="1">
      <c r="B473" s="141"/>
      <c r="D473" s="142" t="s">
        <v>150</v>
      </c>
      <c r="E473" s="143" t="s">
        <v>1</v>
      </c>
      <c r="F473" s="144" t="s">
        <v>704</v>
      </c>
      <c r="H473" s="145">
        <v>60.42</v>
      </c>
      <c r="I473" s="146"/>
      <c r="L473" s="141"/>
      <c r="M473" s="147"/>
      <c r="T473" s="148"/>
      <c r="AT473" s="143" t="s">
        <v>150</v>
      </c>
      <c r="AU473" s="143" t="s">
        <v>86</v>
      </c>
      <c r="AV473" s="12" t="s">
        <v>86</v>
      </c>
      <c r="AW473" s="12" t="s">
        <v>32</v>
      </c>
      <c r="AX473" s="12" t="s">
        <v>84</v>
      </c>
      <c r="AY473" s="143" t="s">
        <v>137</v>
      </c>
    </row>
    <row r="474" spans="2:65" s="1" customFormat="1" ht="16.5" customHeight="1">
      <c r="B474" s="32"/>
      <c r="C474" s="128" t="s">
        <v>705</v>
      </c>
      <c r="D474" s="128" t="s">
        <v>140</v>
      </c>
      <c r="E474" s="129" t="s">
        <v>706</v>
      </c>
      <c r="F474" s="130" t="s">
        <v>707</v>
      </c>
      <c r="G474" s="131" t="s">
        <v>237</v>
      </c>
      <c r="H474" s="132">
        <v>72.430000000000007</v>
      </c>
      <c r="I474" s="133"/>
      <c r="J474" s="134">
        <f>ROUND(I474*H474,2)</f>
        <v>0</v>
      </c>
      <c r="K474" s="130" t="s">
        <v>144</v>
      </c>
      <c r="L474" s="32"/>
      <c r="M474" s="135" t="s">
        <v>1</v>
      </c>
      <c r="N474" s="136" t="s">
        <v>41</v>
      </c>
      <c r="P474" s="137">
        <f>O474*H474</f>
        <v>0</v>
      </c>
      <c r="Q474" s="137">
        <v>0</v>
      </c>
      <c r="R474" s="137">
        <f>Q474*H474</f>
        <v>0</v>
      </c>
      <c r="S474" s="137">
        <v>1.67E-3</v>
      </c>
      <c r="T474" s="138">
        <f>S474*H474</f>
        <v>0.12095810000000001</v>
      </c>
      <c r="AR474" s="139" t="s">
        <v>234</v>
      </c>
      <c r="AT474" s="139" t="s">
        <v>140</v>
      </c>
      <c r="AU474" s="139" t="s">
        <v>86</v>
      </c>
      <c r="AY474" s="17" t="s">
        <v>137</v>
      </c>
      <c r="BE474" s="140">
        <f>IF(N474="základní",J474,0)</f>
        <v>0</v>
      </c>
      <c r="BF474" s="140">
        <f>IF(N474="snížená",J474,0)</f>
        <v>0</v>
      </c>
      <c r="BG474" s="140">
        <f>IF(N474="zákl. přenesená",J474,0)</f>
        <v>0</v>
      </c>
      <c r="BH474" s="140">
        <f>IF(N474="sníž. přenesená",J474,0)</f>
        <v>0</v>
      </c>
      <c r="BI474" s="140">
        <f>IF(N474="nulová",J474,0)</f>
        <v>0</v>
      </c>
      <c r="BJ474" s="17" t="s">
        <v>84</v>
      </c>
      <c r="BK474" s="140">
        <f>ROUND(I474*H474,2)</f>
        <v>0</v>
      </c>
      <c r="BL474" s="17" t="s">
        <v>234</v>
      </c>
      <c r="BM474" s="139" t="s">
        <v>708</v>
      </c>
    </row>
    <row r="475" spans="2:65" s="13" customFormat="1">
      <c r="B475" s="149"/>
      <c r="D475" s="142" t="s">
        <v>150</v>
      </c>
      <c r="E475" s="150" t="s">
        <v>1</v>
      </c>
      <c r="F475" s="151" t="s">
        <v>709</v>
      </c>
      <c r="H475" s="150" t="s">
        <v>1</v>
      </c>
      <c r="I475" s="152"/>
      <c r="L475" s="149"/>
      <c r="M475" s="153"/>
      <c r="T475" s="154"/>
      <c r="AT475" s="150" t="s">
        <v>150</v>
      </c>
      <c r="AU475" s="150" t="s">
        <v>86</v>
      </c>
      <c r="AV475" s="13" t="s">
        <v>84</v>
      </c>
      <c r="AW475" s="13" t="s">
        <v>32</v>
      </c>
      <c r="AX475" s="13" t="s">
        <v>76</v>
      </c>
      <c r="AY475" s="150" t="s">
        <v>137</v>
      </c>
    </row>
    <row r="476" spans="2:65" s="12" customFormat="1">
      <c r="B476" s="141"/>
      <c r="D476" s="142" t="s">
        <v>150</v>
      </c>
      <c r="E476" s="143" t="s">
        <v>1</v>
      </c>
      <c r="F476" s="144" t="s">
        <v>710</v>
      </c>
      <c r="H476" s="145">
        <v>4.25</v>
      </c>
      <c r="I476" s="146"/>
      <c r="L476" s="141"/>
      <c r="M476" s="147"/>
      <c r="T476" s="148"/>
      <c r="AT476" s="143" t="s">
        <v>150</v>
      </c>
      <c r="AU476" s="143" t="s">
        <v>86</v>
      </c>
      <c r="AV476" s="12" t="s">
        <v>86</v>
      </c>
      <c r="AW476" s="12" t="s">
        <v>32</v>
      </c>
      <c r="AX476" s="12" t="s">
        <v>76</v>
      </c>
      <c r="AY476" s="143" t="s">
        <v>137</v>
      </c>
    </row>
    <row r="477" spans="2:65" s="13" customFormat="1">
      <c r="B477" s="149"/>
      <c r="D477" s="142" t="s">
        <v>150</v>
      </c>
      <c r="E477" s="150" t="s">
        <v>1</v>
      </c>
      <c r="F477" s="151" t="s">
        <v>711</v>
      </c>
      <c r="H477" s="150" t="s">
        <v>1</v>
      </c>
      <c r="I477" s="152"/>
      <c r="L477" s="149"/>
      <c r="M477" s="153"/>
      <c r="T477" s="154"/>
      <c r="AT477" s="150" t="s">
        <v>150</v>
      </c>
      <c r="AU477" s="150" t="s">
        <v>86</v>
      </c>
      <c r="AV477" s="13" t="s">
        <v>84</v>
      </c>
      <c r="AW477" s="13" t="s">
        <v>32</v>
      </c>
      <c r="AX477" s="13" t="s">
        <v>76</v>
      </c>
      <c r="AY477" s="150" t="s">
        <v>137</v>
      </c>
    </row>
    <row r="478" spans="2:65" s="12" customFormat="1">
      <c r="B478" s="141"/>
      <c r="D478" s="142" t="s">
        <v>150</v>
      </c>
      <c r="E478" s="143" t="s">
        <v>1</v>
      </c>
      <c r="F478" s="144" t="s">
        <v>712</v>
      </c>
      <c r="H478" s="145">
        <v>19.100000000000001</v>
      </c>
      <c r="I478" s="146"/>
      <c r="L478" s="141"/>
      <c r="M478" s="147"/>
      <c r="T478" s="148"/>
      <c r="AT478" s="143" t="s">
        <v>150</v>
      </c>
      <c r="AU478" s="143" t="s">
        <v>86</v>
      </c>
      <c r="AV478" s="12" t="s">
        <v>86</v>
      </c>
      <c r="AW478" s="12" t="s">
        <v>32</v>
      </c>
      <c r="AX478" s="12" t="s">
        <v>76</v>
      </c>
      <c r="AY478" s="143" t="s">
        <v>137</v>
      </c>
    </row>
    <row r="479" spans="2:65" s="13" customFormat="1">
      <c r="B479" s="149"/>
      <c r="D479" s="142" t="s">
        <v>150</v>
      </c>
      <c r="E479" s="150" t="s">
        <v>1</v>
      </c>
      <c r="F479" s="151" t="s">
        <v>713</v>
      </c>
      <c r="H479" s="150" t="s">
        <v>1</v>
      </c>
      <c r="I479" s="152"/>
      <c r="L479" s="149"/>
      <c r="M479" s="153"/>
      <c r="T479" s="154"/>
      <c r="AT479" s="150" t="s">
        <v>150</v>
      </c>
      <c r="AU479" s="150" t="s">
        <v>86</v>
      </c>
      <c r="AV479" s="13" t="s">
        <v>84</v>
      </c>
      <c r="AW479" s="13" t="s">
        <v>32</v>
      </c>
      <c r="AX479" s="13" t="s">
        <v>76</v>
      </c>
      <c r="AY479" s="150" t="s">
        <v>137</v>
      </c>
    </row>
    <row r="480" spans="2:65" s="12" customFormat="1">
      <c r="B480" s="141"/>
      <c r="D480" s="142" t="s">
        <v>150</v>
      </c>
      <c r="E480" s="143" t="s">
        <v>1</v>
      </c>
      <c r="F480" s="144" t="s">
        <v>714</v>
      </c>
      <c r="H480" s="145">
        <v>49.08</v>
      </c>
      <c r="I480" s="146"/>
      <c r="L480" s="141"/>
      <c r="M480" s="147"/>
      <c r="T480" s="148"/>
      <c r="AT480" s="143" t="s">
        <v>150</v>
      </c>
      <c r="AU480" s="143" t="s">
        <v>86</v>
      </c>
      <c r="AV480" s="12" t="s">
        <v>86</v>
      </c>
      <c r="AW480" s="12" t="s">
        <v>32</v>
      </c>
      <c r="AX480" s="12" t="s">
        <v>76</v>
      </c>
      <c r="AY480" s="143" t="s">
        <v>137</v>
      </c>
    </row>
    <row r="481" spans="2:65" s="14" customFormat="1">
      <c r="B481" s="165"/>
      <c r="D481" s="142" t="s">
        <v>150</v>
      </c>
      <c r="E481" s="166" t="s">
        <v>1</v>
      </c>
      <c r="F481" s="167" t="s">
        <v>178</v>
      </c>
      <c r="H481" s="168">
        <v>72.430000000000007</v>
      </c>
      <c r="I481" s="169"/>
      <c r="L481" s="165"/>
      <c r="M481" s="170"/>
      <c r="T481" s="171"/>
      <c r="AT481" s="166" t="s">
        <v>150</v>
      </c>
      <c r="AU481" s="166" t="s">
        <v>86</v>
      </c>
      <c r="AV481" s="14" t="s">
        <v>145</v>
      </c>
      <c r="AW481" s="14" t="s">
        <v>32</v>
      </c>
      <c r="AX481" s="14" t="s">
        <v>84</v>
      </c>
      <c r="AY481" s="166" t="s">
        <v>137</v>
      </c>
    </row>
    <row r="482" spans="2:65" s="1" customFormat="1" ht="16.5" customHeight="1">
      <c r="B482" s="32"/>
      <c r="C482" s="128" t="s">
        <v>715</v>
      </c>
      <c r="D482" s="128" t="s">
        <v>140</v>
      </c>
      <c r="E482" s="129" t="s">
        <v>716</v>
      </c>
      <c r="F482" s="130" t="s">
        <v>717</v>
      </c>
      <c r="G482" s="131" t="s">
        <v>143</v>
      </c>
      <c r="H482" s="132">
        <v>6</v>
      </c>
      <c r="I482" s="133"/>
      <c r="J482" s="134">
        <f>ROUND(I482*H482,2)</f>
        <v>0</v>
      </c>
      <c r="K482" s="130" t="s">
        <v>144</v>
      </c>
      <c r="L482" s="32"/>
      <c r="M482" s="135" t="s">
        <v>1</v>
      </c>
      <c r="N482" s="136" t="s">
        <v>41</v>
      </c>
      <c r="P482" s="137">
        <f>O482*H482</f>
        <v>0</v>
      </c>
      <c r="Q482" s="137">
        <v>0</v>
      </c>
      <c r="R482" s="137">
        <f>Q482*H482</f>
        <v>0</v>
      </c>
      <c r="S482" s="137">
        <v>5.8399999999999997E-3</v>
      </c>
      <c r="T482" s="138">
        <f>S482*H482</f>
        <v>3.5040000000000002E-2</v>
      </c>
      <c r="AR482" s="139" t="s">
        <v>234</v>
      </c>
      <c r="AT482" s="139" t="s">
        <v>140</v>
      </c>
      <c r="AU482" s="139" t="s">
        <v>86</v>
      </c>
      <c r="AY482" s="17" t="s">
        <v>137</v>
      </c>
      <c r="BE482" s="140">
        <f>IF(N482="základní",J482,0)</f>
        <v>0</v>
      </c>
      <c r="BF482" s="140">
        <f>IF(N482="snížená",J482,0)</f>
        <v>0</v>
      </c>
      <c r="BG482" s="140">
        <f>IF(N482="zákl. přenesená",J482,0)</f>
        <v>0</v>
      </c>
      <c r="BH482" s="140">
        <f>IF(N482="sníž. přenesená",J482,0)</f>
        <v>0</v>
      </c>
      <c r="BI482" s="140">
        <f>IF(N482="nulová",J482,0)</f>
        <v>0</v>
      </c>
      <c r="BJ482" s="17" t="s">
        <v>84</v>
      </c>
      <c r="BK482" s="140">
        <f>ROUND(I482*H482,2)</f>
        <v>0</v>
      </c>
      <c r="BL482" s="17" t="s">
        <v>234</v>
      </c>
      <c r="BM482" s="139" t="s">
        <v>718</v>
      </c>
    </row>
    <row r="483" spans="2:65" s="13" customFormat="1">
      <c r="B483" s="149"/>
      <c r="D483" s="142" t="s">
        <v>150</v>
      </c>
      <c r="E483" s="150" t="s">
        <v>1</v>
      </c>
      <c r="F483" s="151" t="s">
        <v>719</v>
      </c>
      <c r="H483" s="150" t="s">
        <v>1</v>
      </c>
      <c r="I483" s="152"/>
      <c r="L483" s="149"/>
      <c r="M483" s="153"/>
      <c r="T483" s="154"/>
      <c r="AT483" s="150" t="s">
        <v>150</v>
      </c>
      <c r="AU483" s="150" t="s">
        <v>86</v>
      </c>
      <c r="AV483" s="13" t="s">
        <v>84</v>
      </c>
      <c r="AW483" s="13" t="s">
        <v>32</v>
      </c>
      <c r="AX483" s="13" t="s">
        <v>76</v>
      </c>
      <c r="AY483" s="150" t="s">
        <v>137</v>
      </c>
    </row>
    <row r="484" spans="2:65" s="12" customFormat="1">
      <c r="B484" s="141"/>
      <c r="D484" s="142" t="s">
        <v>150</v>
      </c>
      <c r="E484" s="143" t="s">
        <v>1</v>
      </c>
      <c r="F484" s="144" t="s">
        <v>720</v>
      </c>
      <c r="H484" s="145">
        <v>6</v>
      </c>
      <c r="I484" s="146"/>
      <c r="L484" s="141"/>
      <c r="M484" s="147"/>
      <c r="T484" s="148"/>
      <c r="AT484" s="143" t="s">
        <v>150</v>
      </c>
      <c r="AU484" s="143" t="s">
        <v>86</v>
      </c>
      <c r="AV484" s="12" t="s">
        <v>86</v>
      </c>
      <c r="AW484" s="12" t="s">
        <v>32</v>
      </c>
      <c r="AX484" s="12" t="s">
        <v>84</v>
      </c>
      <c r="AY484" s="143" t="s">
        <v>137</v>
      </c>
    </row>
    <row r="485" spans="2:65" s="1" customFormat="1" ht="16.5" customHeight="1">
      <c r="B485" s="32"/>
      <c r="C485" s="128" t="s">
        <v>721</v>
      </c>
      <c r="D485" s="128" t="s">
        <v>140</v>
      </c>
      <c r="E485" s="129" t="s">
        <v>722</v>
      </c>
      <c r="F485" s="130" t="s">
        <v>723</v>
      </c>
      <c r="G485" s="131" t="s">
        <v>237</v>
      </c>
      <c r="H485" s="132">
        <v>8</v>
      </c>
      <c r="I485" s="133"/>
      <c r="J485" s="134">
        <f>ROUND(I485*H485,2)</f>
        <v>0</v>
      </c>
      <c r="K485" s="130" t="s">
        <v>144</v>
      </c>
      <c r="L485" s="32"/>
      <c r="M485" s="135" t="s">
        <v>1</v>
      </c>
      <c r="N485" s="136" t="s">
        <v>41</v>
      </c>
      <c r="P485" s="137">
        <f>O485*H485</f>
        <v>0</v>
      </c>
      <c r="Q485" s="137">
        <v>0</v>
      </c>
      <c r="R485" s="137">
        <f>Q485*H485</f>
        <v>0</v>
      </c>
      <c r="S485" s="137">
        <v>2.5999999999999999E-3</v>
      </c>
      <c r="T485" s="138">
        <f>S485*H485</f>
        <v>2.0799999999999999E-2</v>
      </c>
      <c r="AR485" s="139" t="s">
        <v>234</v>
      </c>
      <c r="AT485" s="139" t="s">
        <v>140</v>
      </c>
      <c r="AU485" s="139" t="s">
        <v>86</v>
      </c>
      <c r="AY485" s="17" t="s">
        <v>137</v>
      </c>
      <c r="BE485" s="140">
        <f>IF(N485="základní",J485,0)</f>
        <v>0</v>
      </c>
      <c r="BF485" s="140">
        <f>IF(N485="snížená",J485,0)</f>
        <v>0</v>
      </c>
      <c r="BG485" s="140">
        <f>IF(N485="zákl. přenesená",J485,0)</f>
        <v>0</v>
      </c>
      <c r="BH485" s="140">
        <f>IF(N485="sníž. přenesená",J485,0)</f>
        <v>0</v>
      </c>
      <c r="BI485" s="140">
        <f>IF(N485="nulová",J485,0)</f>
        <v>0</v>
      </c>
      <c r="BJ485" s="17" t="s">
        <v>84</v>
      </c>
      <c r="BK485" s="140">
        <f>ROUND(I485*H485,2)</f>
        <v>0</v>
      </c>
      <c r="BL485" s="17" t="s">
        <v>234</v>
      </c>
      <c r="BM485" s="139" t="s">
        <v>724</v>
      </c>
    </row>
    <row r="486" spans="2:65" s="1" customFormat="1" ht="16.5" customHeight="1">
      <c r="B486" s="32"/>
      <c r="C486" s="128" t="s">
        <v>725</v>
      </c>
      <c r="D486" s="128" t="s">
        <v>140</v>
      </c>
      <c r="E486" s="129" t="s">
        <v>726</v>
      </c>
      <c r="F486" s="130" t="s">
        <v>727</v>
      </c>
      <c r="G486" s="131" t="s">
        <v>237</v>
      </c>
      <c r="H486" s="132">
        <v>60.5</v>
      </c>
      <c r="I486" s="133"/>
      <c r="J486" s="134">
        <f>ROUND(I486*H486,2)</f>
        <v>0</v>
      </c>
      <c r="K486" s="130" t="s">
        <v>144</v>
      </c>
      <c r="L486" s="32"/>
      <c r="M486" s="135" t="s">
        <v>1</v>
      </c>
      <c r="N486" s="136" t="s">
        <v>41</v>
      </c>
      <c r="P486" s="137">
        <f>O486*H486</f>
        <v>0</v>
      </c>
      <c r="Q486" s="137">
        <v>0</v>
      </c>
      <c r="R486" s="137">
        <f>Q486*H486</f>
        <v>0</v>
      </c>
      <c r="S486" s="137">
        <v>6.0499999999999998E-3</v>
      </c>
      <c r="T486" s="138">
        <f>S486*H486</f>
        <v>0.36602499999999999</v>
      </c>
      <c r="AR486" s="139" t="s">
        <v>234</v>
      </c>
      <c r="AT486" s="139" t="s">
        <v>140</v>
      </c>
      <c r="AU486" s="139" t="s">
        <v>86</v>
      </c>
      <c r="AY486" s="17" t="s">
        <v>137</v>
      </c>
      <c r="BE486" s="140">
        <f>IF(N486="základní",J486,0)</f>
        <v>0</v>
      </c>
      <c r="BF486" s="140">
        <f>IF(N486="snížená",J486,0)</f>
        <v>0</v>
      </c>
      <c r="BG486" s="140">
        <f>IF(N486="zákl. přenesená",J486,0)</f>
        <v>0</v>
      </c>
      <c r="BH486" s="140">
        <f>IF(N486="sníž. přenesená",J486,0)</f>
        <v>0</v>
      </c>
      <c r="BI486" s="140">
        <f>IF(N486="nulová",J486,0)</f>
        <v>0</v>
      </c>
      <c r="BJ486" s="17" t="s">
        <v>84</v>
      </c>
      <c r="BK486" s="140">
        <f>ROUND(I486*H486,2)</f>
        <v>0</v>
      </c>
      <c r="BL486" s="17" t="s">
        <v>234</v>
      </c>
      <c r="BM486" s="139" t="s">
        <v>728</v>
      </c>
    </row>
    <row r="487" spans="2:65" s="12" customFormat="1">
      <c r="B487" s="141"/>
      <c r="D487" s="142" t="s">
        <v>150</v>
      </c>
      <c r="E487" s="143" t="s">
        <v>1</v>
      </c>
      <c r="F487" s="144" t="s">
        <v>695</v>
      </c>
      <c r="H487" s="145">
        <v>60.5</v>
      </c>
      <c r="I487" s="146"/>
      <c r="L487" s="141"/>
      <c r="M487" s="147"/>
      <c r="T487" s="148"/>
      <c r="AT487" s="143" t="s">
        <v>150</v>
      </c>
      <c r="AU487" s="143" t="s">
        <v>86</v>
      </c>
      <c r="AV487" s="12" t="s">
        <v>86</v>
      </c>
      <c r="AW487" s="12" t="s">
        <v>32</v>
      </c>
      <c r="AX487" s="12" t="s">
        <v>84</v>
      </c>
      <c r="AY487" s="143" t="s">
        <v>137</v>
      </c>
    </row>
    <row r="488" spans="2:65" s="1" customFormat="1" ht="16.5" customHeight="1">
      <c r="B488" s="32"/>
      <c r="C488" s="128" t="s">
        <v>729</v>
      </c>
      <c r="D488" s="128" t="s">
        <v>140</v>
      </c>
      <c r="E488" s="129" t="s">
        <v>730</v>
      </c>
      <c r="F488" s="130" t="s">
        <v>731</v>
      </c>
      <c r="G488" s="131" t="s">
        <v>237</v>
      </c>
      <c r="H488" s="132">
        <v>46.5</v>
      </c>
      <c r="I488" s="133"/>
      <c r="J488" s="134">
        <f>ROUND(I488*H488,2)</f>
        <v>0</v>
      </c>
      <c r="K488" s="130" t="s">
        <v>144</v>
      </c>
      <c r="L488" s="32"/>
      <c r="M488" s="135" t="s">
        <v>1</v>
      </c>
      <c r="N488" s="136" t="s">
        <v>41</v>
      </c>
      <c r="P488" s="137">
        <f>O488*H488</f>
        <v>0</v>
      </c>
      <c r="Q488" s="137">
        <v>0</v>
      </c>
      <c r="R488" s="137">
        <f>Q488*H488</f>
        <v>0</v>
      </c>
      <c r="S488" s="137">
        <v>3.9399999999999999E-3</v>
      </c>
      <c r="T488" s="138">
        <f>S488*H488</f>
        <v>0.18320999999999998</v>
      </c>
      <c r="AR488" s="139" t="s">
        <v>234</v>
      </c>
      <c r="AT488" s="139" t="s">
        <v>140</v>
      </c>
      <c r="AU488" s="139" t="s">
        <v>86</v>
      </c>
      <c r="AY488" s="17" t="s">
        <v>137</v>
      </c>
      <c r="BE488" s="140">
        <f>IF(N488="základní",J488,0)</f>
        <v>0</v>
      </c>
      <c r="BF488" s="140">
        <f>IF(N488="snížená",J488,0)</f>
        <v>0</v>
      </c>
      <c r="BG488" s="140">
        <f>IF(N488="zákl. přenesená",J488,0)</f>
        <v>0</v>
      </c>
      <c r="BH488" s="140">
        <f>IF(N488="sníž. přenesená",J488,0)</f>
        <v>0</v>
      </c>
      <c r="BI488" s="140">
        <f>IF(N488="nulová",J488,0)</f>
        <v>0</v>
      </c>
      <c r="BJ488" s="17" t="s">
        <v>84</v>
      </c>
      <c r="BK488" s="140">
        <f>ROUND(I488*H488,2)</f>
        <v>0</v>
      </c>
      <c r="BL488" s="17" t="s">
        <v>234</v>
      </c>
      <c r="BM488" s="139" t="s">
        <v>732</v>
      </c>
    </row>
    <row r="489" spans="2:65" s="12" customFormat="1">
      <c r="B489" s="141"/>
      <c r="D489" s="142" t="s">
        <v>150</v>
      </c>
      <c r="E489" s="143" t="s">
        <v>1</v>
      </c>
      <c r="F489" s="144" t="s">
        <v>733</v>
      </c>
      <c r="H489" s="145">
        <v>46.5</v>
      </c>
      <c r="I489" s="146"/>
      <c r="L489" s="141"/>
      <c r="M489" s="147"/>
      <c r="T489" s="148"/>
      <c r="AT489" s="143" t="s">
        <v>150</v>
      </c>
      <c r="AU489" s="143" t="s">
        <v>86</v>
      </c>
      <c r="AV489" s="12" t="s">
        <v>86</v>
      </c>
      <c r="AW489" s="12" t="s">
        <v>32</v>
      </c>
      <c r="AX489" s="12" t="s">
        <v>84</v>
      </c>
      <c r="AY489" s="143" t="s">
        <v>137</v>
      </c>
    </row>
    <row r="490" spans="2:65" s="1" customFormat="1" ht="24.2" customHeight="1">
      <c r="B490" s="32"/>
      <c r="C490" s="128" t="s">
        <v>734</v>
      </c>
      <c r="D490" s="128" t="s">
        <v>140</v>
      </c>
      <c r="E490" s="129" t="s">
        <v>735</v>
      </c>
      <c r="F490" s="130" t="s">
        <v>736</v>
      </c>
      <c r="G490" s="131" t="s">
        <v>237</v>
      </c>
      <c r="H490" s="132">
        <v>6</v>
      </c>
      <c r="I490" s="133"/>
      <c r="J490" s="134">
        <f>ROUND(I490*H490,2)</f>
        <v>0</v>
      </c>
      <c r="K490" s="130" t="s">
        <v>144</v>
      </c>
      <c r="L490" s="32"/>
      <c r="M490" s="135" t="s">
        <v>1</v>
      </c>
      <c r="N490" s="136" t="s">
        <v>41</v>
      </c>
      <c r="P490" s="137">
        <f>O490*H490</f>
        <v>0</v>
      </c>
      <c r="Q490" s="137">
        <v>1.72E-3</v>
      </c>
      <c r="R490" s="137">
        <f>Q490*H490</f>
        <v>1.0319999999999999E-2</v>
      </c>
      <c r="S490" s="137">
        <v>0</v>
      </c>
      <c r="T490" s="138">
        <f>S490*H490</f>
        <v>0</v>
      </c>
      <c r="AR490" s="139" t="s">
        <v>234</v>
      </c>
      <c r="AT490" s="139" t="s">
        <v>140</v>
      </c>
      <c r="AU490" s="139" t="s">
        <v>86</v>
      </c>
      <c r="AY490" s="17" t="s">
        <v>137</v>
      </c>
      <c r="BE490" s="140">
        <f>IF(N490="základní",J490,0)</f>
        <v>0</v>
      </c>
      <c r="BF490" s="140">
        <f>IF(N490="snížená",J490,0)</f>
        <v>0</v>
      </c>
      <c r="BG490" s="140">
        <f>IF(N490="zákl. přenesená",J490,0)</f>
        <v>0</v>
      </c>
      <c r="BH490" s="140">
        <f>IF(N490="sníž. přenesená",J490,0)</f>
        <v>0</v>
      </c>
      <c r="BI490" s="140">
        <f>IF(N490="nulová",J490,0)</f>
        <v>0</v>
      </c>
      <c r="BJ490" s="17" t="s">
        <v>84</v>
      </c>
      <c r="BK490" s="140">
        <f>ROUND(I490*H490,2)</f>
        <v>0</v>
      </c>
      <c r="BL490" s="17" t="s">
        <v>234</v>
      </c>
      <c r="BM490" s="139" t="s">
        <v>737</v>
      </c>
    </row>
    <row r="491" spans="2:65" s="1" customFormat="1" ht="33" customHeight="1">
      <c r="B491" s="32"/>
      <c r="C491" s="128" t="s">
        <v>738</v>
      </c>
      <c r="D491" s="128" t="s">
        <v>140</v>
      </c>
      <c r="E491" s="129" t="s">
        <v>739</v>
      </c>
      <c r="F491" s="130" t="s">
        <v>740</v>
      </c>
      <c r="G491" s="131" t="s">
        <v>143</v>
      </c>
      <c r="H491" s="132">
        <v>48.07</v>
      </c>
      <c r="I491" s="133"/>
      <c r="J491" s="134">
        <f>ROUND(I491*H491,2)</f>
        <v>0</v>
      </c>
      <c r="K491" s="130" t="s">
        <v>144</v>
      </c>
      <c r="L491" s="32"/>
      <c r="M491" s="135" t="s">
        <v>1</v>
      </c>
      <c r="N491" s="136" t="s">
        <v>41</v>
      </c>
      <c r="P491" s="137">
        <f>O491*H491</f>
        <v>0</v>
      </c>
      <c r="Q491" s="137">
        <v>6.6100000000000004E-3</v>
      </c>
      <c r="R491" s="137">
        <f>Q491*H491</f>
        <v>0.31774270000000004</v>
      </c>
      <c r="S491" s="137">
        <v>0</v>
      </c>
      <c r="T491" s="138">
        <f>S491*H491</f>
        <v>0</v>
      </c>
      <c r="AR491" s="139" t="s">
        <v>234</v>
      </c>
      <c r="AT491" s="139" t="s">
        <v>140</v>
      </c>
      <c r="AU491" s="139" t="s">
        <v>86</v>
      </c>
      <c r="AY491" s="17" t="s">
        <v>137</v>
      </c>
      <c r="BE491" s="140">
        <f>IF(N491="základní",J491,0)</f>
        <v>0</v>
      </c>
      <c r="BF491" s="140">
        <f>IF(N491="snížená",J491,0)</f>
        <v>0</v>
      </c>
      <c r="BG491" s="140">
        <f>IF(N491="zákl. přenesená",J491,0)</f>
        <v>0</v>
      </c>
      <c r="BH491" s="140">
        <f>IF(N491="sníž. přenesená",J491,0)</f>
        <v>0</v>
      </c>
      <c r="BI491" s="140">
        <f>IF(N491="nulová",J491,0)</f>
        <v>0</v>
      </c>
      <c r="BJ491" s="17" t="s">
        <v>84</v>
      </c>
      <c r="BK491" s="140">
        <f>ROUND(I491*H491,2)</f>
        <v>0</v>
      </c>
      <c r="BL491" s="17" t="s">
        <v>234</v>
      </c>
      <c r="BM491" s="139" t="s">
        <v>741</v>
      </c>
    </row>
    <row r="492" spans="2:65" s="13" customFormat="1">
      <c r="B492" s="149"/>
      <c r="D492" s="142" t="s">
        <v>150</v>
      </c>
      <c r="E492" s="150" t="s">
        <v>1</v>
      </c>
      <c r="F492" s="151" t="s">
        <v>634</v>
      </c>
      <c r="H492" s="150" t="s">
        <v>1</v>
      </c>
      <c r="I492" s="152"/>
      <c r="L492" s="149"/>
      <c r="M492" s="153"/>
      <c r="T492" s="154"/>
      <c r="AT492" s="150" t="s">
        <v>150</v>
      </c>
      <c r="AU492" s="150" t="s">
        <v>86</v>
      </c>
      <c r="AV492" s="13" t="s">
        <v>84</v>
      </c>
      <c r="AW492" s="13" t="s">
        <v>32</v>
      </c>
      <c r="AX492" s="13" t="s">
        <v>76</v>
      </c>
      <c r="AY492" s="150" t="s">
        <v>137</v>
      </c>
    </row>
    <row r="493" spans="2:65" s="12" customFormat="1">
      <c r="B493" s="141"/>
      <c r="D493" s="142" t="s">
        <v>150</v>
      </c>
      <c r="E493" s="143" t="s">
        <v>1</v>
      </c>
      <c r="F493" s="144" t="s">
        <v>635</v>
      </c>
      <c r="H493" s="145">
        <v>27.2</v>
      </c>
      <c r="I493" s="146"/>
      <c r="L493" s="141"/>
      <c r="M493" s="147"/>
      <c r="T493" s="148"/>
      <c r="AT493" s="143" t="s">
        <v>150</v>
      </c>
      <c r="AU493" s="143" t="s">
        <v>86</v>
      </c>
      <c r="AV493" s="12" t="s">
        <v>86</v>
      </c>
      <c r="AW493" s="12" t="s">
        <v>32</v>
      </c>
      <c r="AX493" s="12" t="s">
        <v>76</v>
      </c>
      <c r="AY493" s="143" t="s">
        <v>137</v>
      </c>
    </row>
    <row r="494" spans="2:65" s="13" customFormat="1">
      <c r="B494" s="149"/>
      <c r="D494" s="142" t="s">
        <v>150</v>
      </c>
      <c r="E494" s="150" t="s">
        <v>1</v>
      </c>
      <c r="F494" s="151" t="s">
        <v>461</v>
      </c>
      <c r="H494" s="150" t="s">
        <v>1</v>
      </c>
      <c r="I494" s="152"/>
      <c r="L494" s="149"/>
      <c r="M494" s="153"/>
      <c r="T494" s="154"/>
      <c r="AT494" s="150" t="s">
        <v>150</v>
      </c>
      <c r="AU494" s="150" t="s">
        <v>86</v>
      </c>
      <c r="AV494" s="13" t="s">
        <v>84</v>
      </c>
      <c r="AW494" s="13" t="s">
        <v>32</v>
      </c>
      <c r="AX494" s="13" t="s">
        <v>76</v>
      </c>
      <c r="AY494" s="150" t="s">
        <v>137</v>
      </c>
    </row>
    <row r="495" spans="2:65" s="12" customFormat="1">
      <c r="B495" s="141"/>
      <c r="D495" s="142" t="s">
        <v>150</v>
      </c>
      <c r="E495" s="143" t="s">
        <v>1</v>
      </c>
      <c r="F495" s="144" t="s">
        <v>636</v>
      </c>
      <c r="H495" s="145">
        <v>12.75</v>
      </c>
      <c r="I495" s="146"/>
      <c r="L495" s="141"/>
      <c r="M495" s="147"/>
      <c r="T495" s="148"/>
      <c r="AT495" s="143" t="s">
        <v>150</v>
      </c>
      <c r="AU495" s="143" t="s">
        <v>86</v>
      </c>
      <c r="AV495" s="12" t="s">
        <v>86</v>
      </c>
      <c r="AW495" s="12" t="s">
        <v>32</v>
      </c>
      <c r="AX495" s="12" t="s">
        <v>76</v>
      </c>
      <c r="AY495" s="143" t="s">
        <v>137</v>
      </c>
    </row>
    <row r="496" spans="2:65" s="13" customFormat="1">
      <c r="B496" s="149"/>
      <c r="D496" s="142" t="s">
        <v>150</v>
      </c>
      <c r="E496" s="150" t="s">
        <v>1</v>
      </c>
      <c r="F496" s="151" t="s">
        <v>639</v>
      </c>
      <c r="H496" s="150" t="s">
        <v>1</v>
      </c>
      <c r="I496" s="152"/>
      <c r="L496" s="149"/>
      <c r="M496" s="153"/>
      <c r="T496" s="154"/>
      <c r="AT496" s="150" t="s">
        <v>150</v>
      </c>
      <c r="AU496" s="150" t="s">
        <v>86</v>
      </c>
      <c r="AV496" s="13" t="s">
        <v>84</v>
      </c>
      <c r="AW496" s="13" t="s">
        <v>32</v>
      </c>
      <c r="AX496" s="13" t="s">
        <v>76</v>
      </c>
      <c r="AY496" s="150" t="s">
        <v>137</v>
      </c>
    </row>
    <row r="497" spans="2:65" s="12" customFormat="1">
      <c r="B497" s="141"/>
      <c r="D497" s="142" t="s">
        <v>150</v>
      </c>
      <c r="E497" s="143" t="s">
        <v>1</v>
      </c>
      <c r="F497" s="144" t="s">
        <v>640</v>
      </c>
      <c r="H497" s="145">
        <v>8.1199999999999992</v>
      </c>
      <c r="I497" s="146"/>
      <c r="L497" s="141"/>
      <c r="M497" s="147"/>
      <c r="T497" s="148"/>
      <c r="AT497" s="143" t="s">
        <v>150</v>
      </c>
      <c r="AU497" s="143" t="s">
        <v>86</v>
      </c>
      <c r="AV497" s="12" t="s">
        <v>86</v>
      </c>
      <c r="AW497" s="12" t="s">
        <v>32</v>
      </c>
      <c r="AX497" s="12" t="s">
        <v>76</v>
      </c>
      <c r="AY497" s="143" t="s">
        <v>137</v>
      </c>
    </row>
    <row r="498" spans="2:65" s="14" customFormat="1">
      <c r="B498" s="165"/>
      <c r="D498" s="142" t="s">
        <v>150</v>
      </c>
      <c r="E498" s="166" t="s">
        <v>1</v>
      </c>
      <c r="F498" s="167" t="s">
        <v>178</v>
      </c>
      <c r="H498" s="168">
        <v>48.07</v>
      </c>
      <c r="I498" s="169"/>
      <c r="L498" s="165"/>
      <c r="M498" s="170"/>
      <c r="T498" s="171"/>
      <c r="AT498" s="166" t="s">
        <v>150</v>
      </c>
      <c r="AU498" s="166" t="s">
        <v>86</v>
      </c>
      <c r="AV498" s="14" t="s">
        <v>145</v>
      </c>
      <c r="AW498" s="14" t="s">
        <v>32</v>
      </c>
      <c r="AX498" s="14" t="s">
        <v>84</v>
      </c>
      <c r="AY498" s="166" t="s">
        <v>137</v>
      </c>
    </row>
    <row r="499" spans="2:65" s="1" customFormat="1" ht="24.2" customHeight="1">
      <c r="B499" s="32"/>
      <c r="C499" s="128" t="s">
        <v>742</v>
      </c>
      <c r="D499" s="128" t="s">
        <v>140</v>
      </c>
      <c r="E499" s="129" t="s">
        <v>743</v>
      </c>
      <c r="F499" s="130" t="s">
        <v>744</v>
      </c>
      <c r="G499" s="131" t="s">
        <v>237</v>
      </c>
      <c r="H499" s="132">
        <v>59.5</v>
      </c>
      <c r="I499" s="133"/>
      <c r="J499" s="134">
        <f>ROUND(I499*H499,2)</f>
        <v>0</v>
      </c>
      <c r="K499" s="130" t="s">
        <v>144</v>
      </c>
      <c r="L499" s="32"/>
      <c r="M499" s="135" t="s">
        <v>1</v>
      </c>
      <c r="N499" s="136" t="s">
        <v>41</v>
      </c>
      <c r="P499" s="137">
        <f>O499*H499</f>
        <v>0</v>
      </c>
      <c r="Q499" s="137">
        <v>2.97E-3</v>
      </c>
      <c r="R499" s="137">
        <f>Q499*H499</f>
        <v>0.17671500000000001</v>
      </c>
      <c r="S499" s="137">
        <v>0</v>
      </c>
      <c r="T499" s="138">
        <f>S499*H499</f>
        <v>0</v>
      </c>
      <c r="AR499" s="139" t="s">
        <v>234</v>
      </c>
      <c r="AT499" s="139" t="s">
        <v>140</v>
      </c>
      <c r="AU499" s="139" t="s">
        <v>86</v>
      </c>
      <c r="AY499" s="17" t="s">
        <v>137</v>
      </c>
      <c r="BE499" s="140">
        <f>IF(N499="základní",J499,0)</f>
        <v>0</v>
      </c>
      <c r="BF499" s="140">
        <f>IF(N499="snížená",J499,0)</f>
        <v>0</v>
      </c>
      <c r="BG499" s="140">
        <f>IF(N499="zákl. přenesená",J499,0)</f>
        <v>0</v>
      </c>
      <c r="BH499" s="140">
        <f>IF(N499="sníž. přenesená",J499,0)</f>
        <v>0</v>
      </c>
      <c r="BI499" s="140">
        <f>IF(N499="nulová",J499,0)</f>
        <v>0</v>
      </c>
      <c r="BJ499" s="17" t="s">
        <v>84</v>
      </c>
      <c r="BK499" s="140">
        <f>ROUND(I499*H499,2)</f>
        <v>0</v>
      </c>
      <c r="BL499" s="17" t="s">
        <v>234</v>
      </c>
      <c r="BM499" s="139" t="s">
        <v>745</v>
      </c>
    </row>
    <row r="500" spans="2:65" s="12" customFormat="1">
      <c r="B500" s="141"/>
      <c r="D500" s="142" t="s">
        <v>150</v>
      </c>
      <c r="E500" s="143" t="s">
        <v>1</v>
      </c>
      <c r="F500" s="144" t="s">
        <v>746</v>
      </c>
      <c r="H500" s="145">
        <v>59.5</v>
      </c>
      <c r="I500" s="146"/>
      <c r="L500" s="141"/>
      <c r="M500" s="147"/>
      <c r="T500" s="148"/>
      <c r="AT500" s="143" t="s">
        <v>150</v>
      </c>
      <c r="AU500" s="143" t="s">
        <v>86</v>
      </c>
      <c r="AV500" s="12" t="s">
        <v>86</v>
      </c>
      <c r="AW500" s="12" t="s">
        <v>32</v>
      </c>
      <c r="AX500" s="12" t="s">
        <v>84</v>
      </c>
      <c r="AY500" s="143" t="s">
        <v>137</v>
      </c>
    </row>
    <row r="501" spans="2:65" s="1" customFormat="1" ht="33" customHeight="1">
      <c r="B501" s="32"/>
      <c r="C501" s="128" t="s">
        <v>747</v>
      </c>
      <c r="D501" s="128" t="s">
        <v>140</v>
      </c>
      <c r="E501" s="129" t="s">
        <v>748</v>
      </c>
      <c r="F501" s="130" t="s">
        <v>749</v>
      </c>
      <c r="G501" s="131" t="s">
        <v>237</v>
      </c>
      <c r="H501" s="132">
        <v>12</v>
      </c>
      <c r="I501" s="133"/>
      <c r="J501" s="134">
        <f>ROUND(I501*H501,2)</f>
        <v>0</v>
      </c>
      <c r="K501" s="130" t="s">
        <v>144</v>
      </c>
      <c r="L501" s="32"/>
      <c r="M501" s="135" t="s">
        <v>1</v>
      </c>
      <c r="N501" s="136" t="s">
        <v>41</v>
      </c>
      <c r="P501" s="137">
        <f>O501*H501</f>
        <v>0</v>
      </c>
      <c r="Q501" s="137">
        <v>2.2200000000000002E-3</v>
      </c>
      <c r="R501" s="137">
        <f>Q501*H501</f>
        <v>2.6640000000000004E-2</v>
      </c>
      <c r="S501" s="137">
        <v>0</v>
      </c>
      <c r="T501" s="138">
        <f>S501*H501</f>
        <v>0</v>
      </c>
      <c r="AR501" s="139" t="s">
        <v>234</v>
      </c>
      <c r="AT501" s="139" t="s">
        <v>140</v>
      </c>
      <c r="AU501" s="139" t="s">
        <v>86</v>
      </c>
      <c r="AY501" s="17" t="s">
        <v>137</v>
      </c>
      <c r="BE501" s="140">
        <f>IF(N501="základní",J501,0)</f>
        <v>0</v>
      </c>
      <c r="BF501" s="140">
        <f>IF(N501="snížená",J501,0)</f>
        <v>0</v>
      </c>
      <c r="BG501" s="140">
        <f>IF(N501="zákl. přenesená",J501,0)</f>
        <v>0</v>
      </c>
      <c r="BH501" s="140">
        <f>IF(N501="sníž. přenesená",J501,0)</f>
        <v>0</v>
      </c>
      <c r="BI501" s="140">
        <f>IF(N501="nulová",J501,0)</f>
        <v>0</v>
      </c>
      <c r="BJ501" s="17" t="s">
        <v>84</v>
      </c>
      <c r="BK501" s="140">
        <f>ROUND(I501*H501,2)</f>
        <v>0</v>
      </c>
      <c r="BL501" s="17" t="s">
        <v>234</v>
      </c>
      <c r="BM501" s="139" t="s">
        <v>750</v>
      </c>
    </row>
    <row r="502" spans="2:65" s="1" customFormat="1" ht="33" customHeight="1">
      <c r="B502" s="32"/>
      <c r="C502" s="128" t="s">
        <v>751</v>
      </c>
      <c r="D502" s="128" t="s">
        <v>140</v>
      </c>
      <c r="E502" s="129" t="s">
        <v>752</v>
      </c>
      <c r="F502" s="130" t="s">
        <v>753</v>
      </c>
      <c r="G502" s="131" t="s">
        <v>237</v>
      </c>
      <c r="H502" s="132">
        <v>6</v>
      </c>
      <c r="I502" s="133"/>
      <c r="J502" s="134">
        <f>ROUND(I502*H502,2)</f>
        <v>0</v>
      </c>
      <c r="K502" s="130" t="s">
        <v>144</v>
      </c>
      <c r="L502" s="32"/>
      <c r="M502" s="135" t="s">
        <v>1</v>
      </c>
      <c r="N502" s="136" t="s">
        <v>41</v>
      </c>
      <c r="P502" s="137">
        <f>O502*H502</f>
        <v>0</v>
      </c>
      <c r="Q502" s="137">
        <v>4.2500000000000003E-3</v>
      </c>
      <c r="R502" s="137">
        <f>Q502*H502</f>
        <v>2.5500000000000002E-2</v>
      </c>
      <c r="S502" s="137">
        <v>0</v>
      </c>
      <c r="T502" s="138">
        <f>S502*H502</f>
        <v>0</v>
      </c>
      <c r="AR502" s="139" t="s">
        <v>234</v>
      </c>
      <c r="AT502" s="139" t="s">
        <v>140</v>
      </c>
      <c r="AU502" s="139" t="s">
        <v>86</v>
      </c>
      <c r="AY502" s="17" t="s">
        <v>137</v>
      </c>
      <c r="BE502" s="140">
        <f>IF(N502="základní",J502,0)</f>
        <v>0</v>
      </c>
      <c r="BF502" s="140">
        <f>IF(N502="snížená",J502,0)</f>
        <v>0</v>
      </c>
      <c r="BG502" s="140">
        <f>IF(N502="zákl. přenesená",J502,0)</f>
        <v>0</v>
      </c>
      <c r="BH502" s="140">
        <f>IF(N502="sníž. přenesená",J502,0)</f>
        <v>0</v>
      </c>
      <c r="BI502" s="140">
        <f>IF(N502="nulová",J502,0)</f>
        <v>0</v>
      </c>
      <c r="BJ502" s="17" t="s">
        <v>84</v>
      </c>
      <c r="BK502" s="140">
        <f>ROUND(I502*H502,2)</f>
        <v>0</v>
      </c>
      <c r="BL502" s="17" t="s">
        <v>234</v>
      </c>
      <c r="BM502" s="139" t="s">
        <v>754</v>
      </c>
    </row>
    <row r="503" spans="2:65" s="13" customFormat="1">
      <c r="B503" s="149"/>
      <c r="D503" s="142" t="s">
        <v>150</v>
      </c>
      <c r="E503" s="150" t="s">
        <v>1</v>
      </c>
      <c r="F503" s="151" t="s">
        <v>755</v>
      </c>
      <c r="H503" s="150" t="s">
        <v>1</v>
      </c>
      <c r="I503" s="152"/>
      <c r="L503" s="149"/>
      <c r="M503" s="153"/>
      <c r="T503" s="154"/>
      <c r="AT503" s="150" t="s">
        <v>150</v>
      </c>
      <c r="AU503" s="150" t="s">
        <v>86</v>
      </c>
      <c r="AV503" s="13" t="s">
        <v>84</v>
      </c>
      <c r="AW503" s="13" t="s">
        <v>32</v>
      </c>
      <c r="AX503" s="13" t="s">
        <v>76</v>
      </c>
      <c r="AY503" s="150" t="s">
        <v>137</v>
      </c>
    </row>
    <row r="504" spans="2:65" s="12" customFormat="1">
      <c r="B504" s="141"/>
      <c r="D504" s="142" t="s">
        <v>150</v>
      </c>
      <c r="E504" s="143" t="s">
        <v>1</v>
      </c>
      <c r="F504" s="144" t="s">
        <v>756</v>
      </c>
      <c r="H504" s="145">
        <v>6</v>
      </c>
      <c r="I504" s="146"/>
      <c r="L504" s="141"/>
      <c r="M504" s="147"/>
      <c r="T504" s="148"/>
      <c r="AT504" s="143" t="s">
        <v>150</v>
      </c>
      <c r="AU504" s="143" t="s">
        <v>86</v>
      </c>
      <c r="AV504" s="12" t="s">
        <v>86</v>
      </c>
      <c r="AW504" s="12" t="s">
        <v>32</v>
      </c>
      <c r="AX504" s="12" t="s">
        <v>84</v>
      </c>
      <c r="AY504" s="143" t="s">
        <v>137</v>
      </c>
    </row>
    <row r="505" spans="2:65" s="1" customFormat="1" ht="24.2" customHeight="1">
      <c r="B505" s="32"/>
      <c r="C505" s="128" t="s">
        <v>757</v>
      </c>
      <c r="D505" s="128" t="s">
        <v>140</v>
      </c>
      <c r="E505" s="129" t="s">
        <v>758</v>
      </c>
      <c r="F505" s="130" t="s">
        <v>759</v>
      </c>
      <c r="G505" s="131" t="s">
        <v>237</v>
      </c>
      <c r="H505" s="132">
        <v>8.5</v>
      </c>
      <c r="I505" s="133"/>
      <c r="J505" s="134">
        <f>ROUND(I505*H505,2)</f>
        <v>0</v>
      </c>
      <c r="K505" s="130" t="s">
        <v>144</v>
      </c>
      <c r="L505" s="32"/>
      <c r="M505" s="135" t="s">
        <v>1</v>
      </c>
      <c r="N505" s="136" t="s">
        <v>41</v>
      </c>
      <c r="P505" s="137">
        <f>O505*H505</f>
        <v>0</v>
      </c>
      <c r="Q505" s="137">
        <v>2.6900000000000001E-3</v>
      </c>
      <c r="R505" s="137">
        <f>Q505*H505</f>
        <v>2.2865E-2</v>
      </c>
      <c r="S505" s="137">
        <v>0</v>
      </c>
      <c r="T505" s="138">
        <f>S505*H505</f>
        <v>0</v>
      </c>
      <c r="AR505" s="139" t="s">
        <v>234</v>
      </c>
      <c r="AT505" s="139" t="s">
        <v>140</v>
      </c>
      <c r="AU505" s="139" t="s">
        <v>86</v>
      </c>
      <c r="AY505" s="17" t="s">
        <v>137</v>
      </c>
      <c r="BE505" s="140">
        <f>IF(N505="základní",J505,0)</f>
        <v>0</v>
      </c>
      <c r="BF505" s="140">
        <f>IF(N505="snížená",J505,0)</f>
        <v>0</v>
      </c>
      <c r="BG505" s="140">
        <f>IF(N505="zákl. přenesená",J505,0)</f>
        <v>0</v>
      </c>
      <c r="BH505" s="140">
        <f>IF(N505="sníž. přenesená",J505,0)</f>
        <v>0</v>
      </c>
      <c r="BI505" s="140">
        <f>IF(N505="nulová",J505,0)</f>
        <v>0</v>
      </c>
      <c r="BJ505" s="17" t="s">
        <v>84</v>
      </c>
      <c r="BK505" s="140">
        <f>ROUND(I505*H505,2)</f>
        <v>0</v>
      </c>
      <c r="BL505" s="17" t="s">
        <v>234</v>
      </c>
      <c r="BM505" s="139" t="s">
        <v>760</v>
      </c>
    </row>
    <row r="506" spans="2:65" s="13" customFormat="1">
      <c r="B506" s="149"/>
      <c r="D506" s="142" t="s">
        <v>150</v>
      </c>
      <c r="E506" s="150" t="s">
        <v>1</v>
      </c>
      <c r="F506" s="151" t="s">
        <v>709</v>
      </c>
      <c r="H506" s="150" t="s">
        <v>1</v>
      </c>
      <c r="I506" s="152"/>
      <c r="L506" s="149"/>
      <c r="M506" s="153"/>
      <c r="T506" s="154"/>
      <c r="AT506" s="150" t="s">
        <v>150</v>
      </c>
      <c r="AU506" s="150" t="s">
        <v>86</v>
      </c>
      <c r="AV506" s="13" t="s">
        <v>84</v>
      </c>
      <c r="AW506" s="13" t="s">
        <v>32</v>
      </c>
      <c r="AX506" s="13" t="s">
        <v>76</v>
      </c>
      <c r="AY506" s="150" t="s">
        <v>137</v>
      </c>
    </row>
    <row r="507" spans="2:65" s="12" customFormat="1">
      <c r="B507" s="141"/>
      <c r="D507" s="142" t="s">
        <v>150</v>
      </c>
      <c r="E507" s="143" t="s">
        <v>1</v>
      </c>
      <c r="F507" s="144" t="s">
        <v>761</v>
      </c>
      <c r="H507" s="145">
        <v>8.5</v>
      </c>
      <c r="I507" s="146"/>
      <c r="L507" s="141"/>
      <c r="M507" s="147"/>
      <c r="T507" s="148"/>
      <c r="AT507" s="143" t="s">
        <v>150</v>
      </c>
      <c r="AU507" s="143" t="s">
        <v>86</v>
      </c>
      <c r="AV507" s="12" t="s">
        <v>86</v>
      </c>
      <c r="AW507" s="12" t="s">
        <v>32</v>
      </c>
      <c r="AX507" s="12" t="s">
        <v>84</v>
      </c>
      <c r="AY507" s="143" t="s">
        <v>137</v>
      </c>
    </row>
    <row r="508" spans="2:65" s="1" customFormat="1" ht="24.2" customHeight="1">
      <c r="B508" s="32"/>
      <c r="C508" s="128" t="s">
        <v>762</v>
      </c>
      <c r="D508" s="128" t="s">
        <v>140</v>
      </c>
      <c r="E508" s="129" t="s">
        <v>763</v>
      </c>
      <c r="F508" s="130" t="s">
        <v>764</v>
      </c>
      <c r="G508" s="131" t="s">
        <v>237</v>
      </c>
      <c r="H508" s="132">
        <v>68.180000000000007</v>
      </c>
      <c r="I508" s="133"/>
      <c r="J508" s="134">
        <f>ROUND(I508*H508,2)</f>
        <v>0</v>
      </c>
      <c r="K508" s="130" t="s">
        <v>144</v>
      </c>
      <c r="L508" s="32"/>
      <c r="M508" s="135" t="s">
        <v>1</v>
      </c>
      <c r="N508" s="136" t="s">
        <v>41</v>
      </c>
      <c r="P508" s="137">
        <f>O508*H508</f>
        <v>0</v>
      </c>
      <c r="Q508" s="137">
        <v>4.2900000000000004E-3</v>
      </c>
      <c r="R508" s="137">
        <f>Q508*H508</f>
        <v>0.29249220000000004</v>
      </c>
      <c r="S508" s="137">
        <v>0</v>
      </c>
      <c r="T508" s="138">
        <f>S508*H508</f>
        <v>0</v>
      </c>
      <c r="AR508" s="139" t="s">
        <v>234</v>
      </c>
      <c r="AT508" s="139" t="s">
        <v>140</v>
      </c>
      <c r="AU508" s="139" t="s">
        <v>86</v>
      </c>
      <c r="AY508" s="17" t="s">
        <v>137</v>
      </c>
      <c r="BE508" s="140">
        <f>IF(N508="základní",J508,0)</f>
        <v>0</v>
      </c>
      <c r="BF508" s="140">
        <f>IF(N508="snížená",J508,0)</f>
        <v>0</v>
      </c>
      <c r="BG508" s="140">
        <f>IF(N508="zákl. přenesená",J508,0)</f>
        <v>0</v>
      </c>
      <c r="BH508" s="140">
        <f>IF(N508="sníž. přenesená",J508,0)</f>
        <v>0</v>
      </c>
      <c r="BI508" s="140">
        <f>IF(N508="nulová",J508,0)</f>
        <v>0</v>
      </c>
      <c r="BJ508" s="17" t="s">
        <v>84</v>
      </c>
      <c r="BK508" s="140">
        <f>ROUND(I508*H508,2)</f>
        <v>0</v>
      </c>
      <c r="BL508" s="17" t="s">
        <v>234</v>
      </c>
      <c r="BM508" s="139" t="s">
        <v>765</v>
      </c>
    </row>
    <row r="509" spans="2:65" s="13" customFormat="1">
      <c r="B509" s="149"/>
      <c r="D509" s="142" t="s">
        <v>150</v>
      </c>
      <c r="E509" s="150" t="s">
        <v>1</v>
      </c>
      <c r="F509" s="151" t="s">
        <v>711</v>
      </c>
      <c r="H509" s="150" t="s">
        <v>1</v>
      </c>
      <c r="I509" s="152"/>
      <c r="L509" s="149"/>
      <c r="M509" s="153"/>
      <c r="T509" s="154"/>
      <c r="AT509" s="150" t="s">
        <v>150</v>
      </c>
      <c r="AU509" s="150" t="s">
        <v>86</v>
      </c>
      <c r="AV509" s="13" t="s">
        <v>84</v>
      </c>
      <c r="AW509" s="13" t="s">
        <v>32</v>
      </c>
      <c r="AX509" s="13" t="s">
        <v>76</v>
      </c>
      <c r="AY509" s="150" t="s">
        <v>137</v>
      </c>
    </row>
    <row r="510" spans="2:65" s="12" customFormat="1">
      <c r="B510" s="141"/>
      <c r="D510" s="142" t="s">
        <v>150</v>
      </c>
      <c r="E510" s="143" t="s">
        <v>1</v>
      </c>
      <c r="F510" s="144" t="s">
        <v>712</v>
      </c>
      <c r="H510" s="145">
        <v>19.100000000000001</v>
      </c>
      <c r="I510" s="146"/>
      <c r="L510" s="141"/>
      <c r="M510" s="147"/>
      <c r="T510" s="148"/>
      <c r="AT510" s="143" t="s">
        <v>150</v>
      </c>
      <c r="AU510" s="143" t="s">
        <v>86</v>
      </c>
      <c r="AV510" s="12" t="s">
        <v>86</v>
      </c>
      <c r="AW510" s="12" t="s">
        <v>32</v>
      </c>
      <c r="AX510" s="12" t="s">
        <v>76</v>
      </c>
      <c r="AY510" s="143" t="s">
        <v>137</v>
      </c>
    </row>
    <row r="511" spans="2:65" s="13" customFormat="1">
      <c r="B511" s="149"/>
      <c r="D511" s="142" t="s">
        <v>150</v>
      </c>
      <c r="E511" s="150" t="s">
        <v>1</v>
      </c>
      <c r="F511" s="151" t="s">
        <v>713</v>
      </c>
      <c r="H511" s="150" t="s">
        <v>1</v>
      </c>
      <c r="I511" s="152"/>
      <c r="L511" s="149"/>
      <c r="M511" s="153"/>
      <c r="T511" s="154"/>
      <c r="AT511" s="150" t="s">
        <v>150</v>
      </c>
      <c r="AU511" s="150" t="s">
        <v>86</v>
      </c>
      <c r="AV511" s="13" t="s">
        <v>84</v>
      </c>
      <c r="AW511" s="13" t="s">
        <v>32</v>
      </c>
      <c r="AX511" s="13" t="s">
        <v>76</v>
      </c>
      <c r="AY511" s="150" t="s">
        <v>137</v>
      </c>
    </row>
    <row r="512" spans="2:65" s="12" customFormat="1">
      <c r="B512" s="141"/>
      <c r="D512" s="142" t="s">
        <v>150</v>
      </c>
      <c r="E512" s="143" t="s">
        <v>1</v>
      </c>
      <c r="F512" s="144" t="s">
        <v>714</v>
      </c>
      <c r="H512" s="145">
        <v>49.08</v>
      </c>
      <c r="I512" s="146"/>
      <c r="L512" s="141"/>
      <c r="M512" s="147"/>
      <c r="T512" s="148"/>
      <c r="AT512" s="143" t="s">
        <v>150</v>
      </c>
      <c r="AU512" s="143" t="s">
        <v>86</v>
      </c>
      <c r="AV512" s="12" t="s">
        <v>86</v>
      </c>
      <c r="AW512" s="12" t="s">
        <v>32</v>
      </c>
      <c r="AX512" s="12" t="s">
        <v>76</v>
      </c>
      <c r="AY512" s="143" t="s">
        <v>137</v>
      </c>
    </row>
    <row r="513" spans="2:65" s="14" customFormat="1">
      <c r="B513" s="165"/>
      <c r="D513" s="142" t="s">
        <v>150</v>
      </c>
      <c r="E513" s="166" t="s">
        <v>1</v>
      </c>
      <c r="F513" s="167" t="s">
        <v>178</v>
      </c>
      <c r="H513" s="168">
        <v>68.180000000000007</v>
      </c>
      <c r="I513" s="169"/>
      <c r="L513" s="165"/>
      <c r="M513" s="170"/>
      <c r="T513" s="171"/>
      <c r="AT513" s="166" t="s">
        <v>150</v>
      </c>
      <c r="AU513" s="166" t="s">
        <v>86</v>
      </c>
      <c r="AV513" s="14" t="s">
        <v>145</v>
      </c>
      <c r="AW513" s="14" t="s">
        <v>32</v>
      </c>
      <c r="AX513" s="14" t="s">
        <v>84</v>
      </c>
      <c r="AY513" s="166" t="s">
        <v>137</v>
      </c>
    </row>
    <row r="514" spans="2:65" s="1" customFormat="1" ht="24.2" customHeight="1">
      <c r="B514" s="32"/>
      <c r="C514" s="128" t="s">
        <v>766</v>
      </c>
      <c r="D514" s="128" t="s">
        <v>140</v>
      </c>
      <c r="E514" s="129" t="s">
        <v>767</v>
      </c>
      <c r="F514" s="130" t="s">
        <v>768</v>
      </c>
      <c r="G514" s="131" t="s">
        <v>237</v>
      </c>
      <c r="H514" s="132">
        <v>22.6</v>
      </c>
      <c r="I514" s="133"/>
      <c r="J514" s="134">
        <f>ROUND(I514*H514,2)</f>
        <v>0</v>
      </c>
      <c r="K514" s="130" t="s">
        <v>144</v>
      </c>
      <c r="L514" s="32"/>
      <c r="M514" s="135" t="s">
        <v>1</v>
      </c>
      <c r="N514" s="136" t="s">
        <v>41</v>
      </c>
      <c r="P514" s="137">
        <f>O514*H514</f>
        <v>0</v>
      </c>
      <c r="Q514" s="137">
        <v>3.5200000000000001E-3</v>
      </c>
      <c r="R514" s="137">
        <f>Q514*H514</f>
        <v>7.9552000000000012E-2</v>
      </c>
      <c r="S514" s="137">
        <v>0</v>
      </c>
      <c r="T514" s="138">
        <f>S514*H514</f>
        <v>0</v>
      </c>
      <c r="AR514" s="139" t="s">
        <v>234</v>
      </c>
      <c r="AT514" s="139" t="s">
        <v>140</v>
      </c>
      <c r="AU514" s="139" t="s">
        <v>86</v>
      </c>
      <c r="AY514" s="17" t="s">
        <v>137</v>
      </c>
      <c r="BE514" s="140">
        <f>IF(N514="základní",J514,0)</f>
        <v>0</v>
      </c>
      <c r="BF514" s="140">
        <f>IF(N514="snížená",J514,0)</f>
        <v>0</v>
      </c>
      <c r="BG514" s="140">
        <f>IF(N514="zákl. přenesená",J514,0)</f>
        <v>0</v>
      </c>
      <c r="BH514" s="140">
        <f>IF(N514="sníž. přenesená",J514,0)</f>
        <v>0</v>
      </c>
      <c r="BI514" s="140">
        <f>IF(N514="nulová",J514,0)</f>
        <v>0</v>
      </c>
      <c r="BJ514" s="17" t="s">
        <v>84</v>
      </c>
      <c r="BK514" s="140">
        <f>ROUND(I514*H514,2)</f>
        <v>0</v>
      </c>
      <c r="BL514" s="17" t="s">
        <v>234</v>
      </c>
      <c r="BM514" s="139" t="s">
        <v>769</v>
      </c>
    </row>
    <row r="515" spans="2:65" s="13" customFormat="1">
      <c r="B515" s="149"/>
      <c r="D515" s="142" t="s">
        <v>150</v>
      </c>
      <c r="E515" s="150" t="s">
        <v>1</v>
      </c>
      <c r="F515" s="151" t="s">
        <v>770</v>
      </c>
      <c r="H515" s="150" t="s">
        <v>1</v>
      </c>
      <c r="I515" s="152"/>
      <c r="L515" s="149"/>
      <c r="M515" s="153"/>
      <c r="T515" s="154"/>
      <c r="AT515" s="150" t="s">
        <v>150</v>
      </c>
      <c r="AU515" s="150" t="s">
        <v>86</v>
      </c>
      <c r="AV515" s="13" t="s">
        <v>84</v>
      </c>
      <c r="AW515" s="13" t="s">
        <v>32</v>
      </c>
      <c r="AX515" s="13" t="s">
        <v>76</v>
      </c>
      <c r="AY515" s="150" t="s">
        <v>137</v>
      </c>
    </row>
    <row r="516" spans="2:65" s="12" customFormat="1">
      <c r="B516" s="141"/>
      <c r="D516" s="142" t="s">
        <v>150</v>
      </c>
      <c r="E516" s="143" t="s">
        <v>1</v>
      </c>
      <c r="F516" s="144" t="s">
        <v>771</v>
      </c>
      <c r="H516" s="145">
        <v>22.6</v>
      </c>
      <c r="I516" s="146"/>
      <c r="L516" s="141"/>
      <c r="M516" s="147"/>
      <c r="T516" s="148"/>
      <c r="AT516" s="143" t="s">
        <v>150</v>
      </c>
      <c r="AU516" s="143" t="s">
        <v>86</v>
      </c>
      <c r="AV516" s="12" t="s">
        <v>86</v>
      </c>
      <c r="AW516" s="12" t="s">
        <v>32</v>
      </c>
      <c r="AX516" s="12" t="s">
        <v>84</v>
      </c>
      <c r="AY516" s="143" t="s">
        <v>137</v>
      </c>
    </row>
    <row r="517" spans="2:65" s="1" customFormat="1" ht="33" customHeight="1">
      <c r="B517" s="32"/>
      <c r="C517" s="128" t="s">
        <v>772</v>
      </c>
      <c r="D517" s="128" t="s">
        <v>140</v>
      </c>
      <c r="E517" s="129" t="s">
        <v>773</v>
      </c>
      <c r="F517" s="130" t="s">
        <v>774</v>
      </c>
      <c r="G517" s="131" t="s">
        <v>237</v>
      </c>
      <c r="H517" s="132">
        <v>62.12</v>
      </c>
      <c r="I517" s="133"/>
      <c r="J517" s="134">
        <f>ROUND(I517*H517,2)</f>
        <v>0</v>
      </c>
      <c r="K517" s="130" t="s">
        <v>144</v>
      </c>
      <c r="L517" s="32"/>
      <c r="M517" s="135" t="s">
        <v>1</v>
      </c>
      <c r="N517" s="136" t="s">
        <v>41</v>
      </c>
      <c r="P517" s="137">
        <f>O517*H517</f>
        <v>0</v>
      </c>
      <c r="Q517" s="137">
        <v>3.5000000000000001E-3</v>
      </c>
      <c r="R517" s="137">
        <f>Q517*H517</f>
        <v>0.21742</v>
      </c>
      <c r="S517" s="137">
        <v>0</v>
      </c>
      <c r="T517" s="138">
        <f>S517*H517</f>
        <v>0</v>
      </c>
      <c r="AR517" s="139" t="s">
        <v>234</v>
      </c>
      <c r="AT517" s="139" t="s">
        <v>140</v>
      </c>
      <c r="AU517" s="139" t="s">
        <v>86</v>
      </c>
      <c r="AY517" s="17" t="s">
        <v>137</v>
      </c>
      <c r="BE517" s="140">
        <f>IF(N517="základní",J517,0)</f>
        <v>0</v>
      </c>
      <c r="BF517" s="140">
        <f>IF(N517="snížená",J517,0)</f>
        <v>0</v>
      </c>
      <c r="BG517" s="140">
        <f>IF(N517="zákl. přenesená",J517,0)</f>
        <v>0</v>
      </c>
      <c r="BH517" s="140">
        <f>IF(N517="sníž. přenesená",J517,0)</f>
        <v>0</v>
      </c>
      <c r="BI517" s="140">
        <f>IF(N517="nulová",J517,0)</f>
        <v>0</v>
      </c>
      <c r="BJ517" s="17" t="s">
        <v>84</v>
      </c>
      <c r="BK517" s="140">
        <f>ROUND(I517*H517,2)</f>
        <v>0</v>
      </c>
      <c r="BL517" s="17" t="s">
        <v>234</v>
      </c>
      <c r="BM517" s="139" t="s">
        <v>775</v>
      </c>
    </row>
    <row r="518" spans="2:65" s="12" customFormat="1">
      <c r="B518" s="141"/>
      <c r="D518" s="142" t="s">
        <v>150</v>
      </c>
      <c r="E518" s="143" t="s">
        <v>1</v>
      </c>
      <c r="F518" s="144" t="s">
        <v>776</v>
      </c>
      <c r="H518" s="145">
        <v>62.12</v>
      </c>
      <c r="I518" s="146"/>
      <c r="L518" s="141"/>
      <c r="M518" s="147"/>
      <c r="T518" s="148"/>
      <c r="AT518" s="143" t="s">
        <v>150</v>
      </c>
      <c r="AU518" s="143" t="s">
        <v>86</v>
      </c>
      <c r="AV518" s="12" t="s">
        <v>86</v>
      </c>
      <c r="AW518" s="12" t="s">
        <v>32</v>
      </c>
      <c r="AX518" s="12" t="s">
        <v>84</v>
      </c>
      <c r="AY518" s="143" t="s">
        <v>137</v>
      </c>
    </row>
    <row r="519" spans="2:65" s="1" customFormat="1" ht="24.2" customHeight="1">
      <c r="B519" s="32"/>
      <c r="C519" s="128" t="s">
        <v>777</v>
      </c>
      <c r="D519" s="128" t="s">
        <v>140</v>
      </c>
      <c r="E519" s="129" t="s">
        <v>778</v>
      </c>
      <c r="F519" s="130" t="s">
        <v>779</v>
      </c>
      <c r="G519" s="131" t="s">
        <v>237</v>
      </c>
      <c r="H519" s="132">
        <v>8</v>
      </c>
      <c r="I519" s="133"/>
      <c r="J519" s="134">
        <f>ROUND(I519*H519,2)</f>
        <v>0</v>
      </c>
      <c r="K519" s="130" t="s">
        <v>144</v>
      </c>
      <c r="L519" s="32"/>
      <c r="M519" s="135" t="s">
        <v>1</v>
      </c>
      <c r="N519" s="136" t="s">
        <v>41</v>
      </c>
      <c r="P519" s="137">
        <f>O519*H519</f>
        <v>0</v>
      </c>
      <c r="Q519" s="137">
        <v>1.6299999999999999E-3</v>
      </c>
      <c r="R519" s="137">
        <f>Q519*H519</f>
        <v>1.304E-2</v>
      </c>
      <c r="S519" s="137">
        <v>0</v>
      </c>
      <c r="T519" s="138">
        <f>S519*H519</f>
        <v>0</v>
      </c>
      <c r="AR519" s="139" t="s">
        <v>234</v>
      </c>
      <c r="AT519" s="139" t="s">
        <v>140</v>
      </c>
      <c r="AU519" s="139" t="s">
        <v>86</v>
      </c>
      <c r="AY519" s="17" t="s">
        <v>137</v>
      </c>
      <c r="BE519" s="140">
        <f>IF(N519="základní",J519,0)</f>
        <v>0</v>
      </c>
      <c r="BF519" s="140">
        <f>IF(N519="snížená",J519,0)</f>
        <v>0</v>
      </c>
      <c r="BG519" s="140">
        <f>IF(N519="zákl. přenesená",J519,0)</f>
        <v>0</v>
      </c>
      <c r="BH519" s="140">
        <f>IF(N519="sníž. přenesená",J519,0)</f>
        <v>0</v>
      </c>
      <c r="BI519" s="140">
        <f>IF(N519="nulová",J519,0)</f>
        <v>0</v>
      </c>
      <c r="BJ519" s="17" t="s">
        <v>84</v>
      </c>
      <c r="BK519" s="140">
        <f>ROUND(I519*H519,2)</f>
        <v>0</v>
      </c>
      <c r="BL519" s="17" t="s">
        <v>234</v>
      </c>
      <c r="BM519" s="139" t="s">
        <v>780</v>
      </c>
    </row>
    <row r="520" spans="2:65" s="1" customFormat="1" ht="24.2" customHeight="1">
      <c r="B520" s="32"/>
      <c r="C520" s="128" t="s">
        <v>781</v>
      </c>
      <c r="D520" s="128" t="s">
        <v>140</v>
      </c>
      <c r="E520" s="129" t="s">
        <v>782</v>
      </c>
      <c r="F520" s="130" t="s">
        <v>783</v>
      </c>
      <c r="G520" s="131" t="s">
        <v>414</v>
      </c>
      <c r="H520" s="132">
        <v>1</v>
      </c>
      <c r="I520" s="133"/>
      <c r="J520" s="134">
        <f>ROUND(I520*H520,2)</f>
        <v>0</v>
      </c>
      <c r="K520" s="130" t="s">
        <v>144</v>
      </c>
      <c r="L520" s="32"/>
      <c r="M520" s="135" t="s">
        <v>1</v>
      </c>
      <c r="N520" s="136" t="s">
        <v>41</v>
      </c>
      <c r="P520" s="137">
        <f>O520*H520</f>
        <v>0</v>
      </c>
      <c r="Q520" s="137">
        <v>2.5000000000000001E-4</v>
      </c>
      <c r="R520" s="137">
        <f>Q520*H520</f>
        <v>2.5000000000000001E-4</v>
      </c>
      <c r="S520" s="137">
        <v>0</v>
      </c>
      <c r="T520" s="138">
        <f>S520*H520</f>
        <v>0</v>
      </c>
      <c r="AR520" s="139" t="s">
        <v>234</v>
      </c>
      <c r="AT520" s="139" t="s">
        <v>140</v>
      </c>
      <c r="AU520" s="139" t="s">
        <v>86</v>
      </c>
      <c r="AY520" s="17" t="s">
        <v>137</v>
      </c>
      <c r="BE520" s="140">
        <f>IF(N520="základní",J520,0)</f>
        <v>0</v>
      </c>
      <c r="BF520" s="140">
        <f>IF(N520="snížená",J520,0)</f>
        <v>0</v>
      </c>
      <c r="BG520" s="140">
        <f>IF(N520="zákl. přenesená",J520,0)</f>
        <v>0</v>
      </c>
      <c r="BH520" s="140">
        <f>IF(N520="sníž. přenesená",J520,0)</f>
        <v>0</v>
      </c>
      <c r="BI520" s="140">
        <f>IF(N520="nulová",J520,0)</f>
        <v>0</v>
      </c>
      <c r="BJ520" s="17" t="s">
        <v>84</v>
      </c>
      <c r="BK520" s="140">
        <f>ROUND(I520*H520,2)</f>
        <v>0</v>
      </c>
      <c r="BL520" s="17" t="s">
        <v>234</v>
      </c>
      <c r="BM520" s="139" t="s">
        <v>784</v>
      </c>
    </row>
    <row r="521" spans="2:65" s="1" customFormat="1" ht="24.2" customHeight="1">
      <c r="B521" s="32"/>
      <c r="C521" s="128" t="s">
        <v>785</v>
      </c>
      <c r="D521" s="128" t="s">
        <v>140</v>
      </c>
      <c r="E521" s="129" t="s">
        <v>786</v>
      </c>
      <c r="F521" s="130" t="s">
        <v>787</v>
      </c>
      <c r="G521" s="131" t="s">
        <v>237</v>
      </c>
      <c r="H521" s="132">
        <v>59.5</v>
      </c>
      <c r="I521" s="133"/>
      <c r="J521" s="134">
        <f>ROUND(I521*H521,2)</f>
        <v>0</v>
      </c>
      <c r="K521" s="130" t="s">
        <v>144</v>
      </c>
      <c r="L521" s="32"/>
      <c r="M521" s="135" t="s">
        <v>1</v>
      </c>
      <c r="N521" s="136" t="s">
        <v>41</v>
      </c>
      <c r="P521" s="137">
        <f>O521*H521</f>
        <v>0</v>
      </c>
      <c r="Q521" s="137">
        <v>5.6600000000000001E-3</v>
      </c>
      <c r="R521" s="137">
        <f>Q521*H521</f>
        <v>0.33677000000000001</v>
      </c>
      <c r="S521" s="137">
        <v>0</v>
      </c>
      <c r="T521" s="138">
        <f>S521*H521</f>
        <v>0</v>
      </c>
      <c r="AR521" s="139" t="s">
        <v>234</v>
      </c>
      <c r="AT521" s="139" t="s">
        <v>140</v>
      </c>
      <c r="AU521" s="139" t="s">
        <v>86</v>
      </c>
      <c r="AY521" s="17" t="s">
        <v>137</v>
      </c>
      <c r="BE521" s="140">
        <f>IF(N521="základní",J521,0)</f>
        <v>0</v>
      </c>
      <c r="BF521" s="140">
        <f>IF(N521="snížená",J521,0)</f>
        <v>0</v>
      </c>
      <c r="BG521" s="140">
        <f>IF(N521="zákl. přenesená",J521,0)</f>
        <v>0</v>
      </c>
      <c r="BH521" s="140">
        <f>IF(N521="sníž. přenesená",J521,0)</f>
        <v>0</v>
      </c>
      <c r="BI521" s="140">
        <f>IF(N521="nulová",J521,0)</f>
        <v>0</v>
      </c>
      <c r="BJ521" s="17" t="s">
        <v>84</v>
      </c>
      <c r="BK521" s="140">
        <f>ROUND(I521*H521,2)</f>
        <v>0</v>
      </c>
      <c r="BL521" s="17" t="s">
        <v>234</v>
      </c>
      <c r="BM521" s="139" t="s">
        <v>788</v>
      </c>
    </row>
    <row r="522" spans="2:65" s="12" customFormat="1">
      <c r="B522" s="141"/>
      <c r="D522" s="142" t="s">
        <v>150</v>
      </c>
      <c r="E522" s="143" t="s">
        <v>1</v>
      </c>
      <c r="F522" s="144" t="s">
        <v>746</v>
      </c>
      <c r="H522" s="145">
        <v>59.5</v>
      </c>
      <c r="I522" s="146"/>
      <c r="L522" s="141"/>
      <c r="M522" s="147"/>
      <c r="T522" s="148"/>
      <c r="AT522" s="143" t="s">
        <v>150</v>
      </c>
      <c r="AU522" s="143" t="s">
        <v>86</v>
      </c>
      <c r="AV522" s="12" t="s">
        <v>86</v>
      </c>
      <c r="AW522" s="12" t="s">
        <v>32</v>
      </c>
      <c r="AX522" s="12" t="s">
        <v>84</v>
      </c>
      <c r="AY522" s="143" t="s">
        <v>137</v>
      </c>
    </row>
    <row r="523" spans="2:65" s="1" customFormat="1" ht="24.2" customHeight="1">
      <c r="B523" s="32"/>
      <c r="C523" s="128" t="s">
        <v>789</v>
      </c>
      <c r="D523" s="128" t="s">
        <v>140</v>
      </c>
      <c r="E523" s="129" t="s">
        <v>790</v>
      </c>
      <c r="F523" s="130" t="s">
        <v>791</v>
      </c>
      <c r="G523" s="131" t="s">
        <v>414</v>
      </c>
      <c r="H523" s="132">
        <v>3</v>
      </c>
      <c r="I523" s="133"/>
      <c r="J523" s="134">
        <f>ROUND(I523*H523,2)</f>
        <v>0</v>
      </c>
      <c r="K523" s="130" t="s">
        <v>144</v>
      </c>
      <c r="L523" s="32"/>
      <c r="M523" s="135" t="s">
        <v>1</v>
      </c>
      <c r="N523" s="136" t="s">
        <v>41</v>
      </c>
      <c r="P523" s="137">
        <f>O523*H523</f>
        <v>0</v>
      </c>
      <c r="Q523" s="137">
        <v>3.6000000000000002E-4</v>
      </c>
      <c r="R523" s="137">
        <f>Q523*H523</f>
        <v>1.08E-3</v>
      </c>
      <c r="S523" s="137">
        <v>0</v>
      </c>
      <c r="T523" s="138">
        <f>S523*H523</f>
        <v>0</v>
      </c>
      <c r="AR523" s="139" t="s">
        <v>234</v>
      </c>
      <c r="AT523" s="139" t="s">
        <v>140</v>
      </c>
      <c r="AU523" s="139" t="s">
        <v>86</v>
      </c>
      <c r="AY523" s="17" t="s">
        <v>137</v>
      </c>
      <c r="BE523" s="140">
        <f>IF(N523="základní",J523,0)</f>
        <v>0</v>
      </c>
      <c r="BF523" s="140">
        <f>IF(N523="snížená",J523,0)</f>
        <v>0</v>
      </c>
      <c r="BG523" s="140">
        <f>IF(N523="zákl. přenesená",J523,0)</f>
        <v>0</v>
      </c>
      <c r="BH523" s="140">
        <f>IF(N523="sníž. přenesená",J523,0)</f>
        <v>0</v>
      </c>
      <c r="BI523" s="140">
        <f>IF(N523="nulová",J523,0)</f>
        <v>0</v>
      </c>
      <c r="BJ523" s="17" t="s">
        <v>84</v>
      </c>
      <c r="BK523" s="140">
        <f>ROUND(I523*H523,2)</f>
        <v>0</v>
      </c>
      <c r="BL523" s="17" t="s">
        <v>234</v>
      </c>
      <c r="BM523" s="139" t="s">
        <v>792</v>
      </c>
    </row>
    <row r="524" spans="2:65" s="1" customFormat="1" ht="33" customHeight="1">
      <c r="B524" s="32"/>
      <c r="C524" s="128" t="s">
        <v>793</v>
      </c>
      <c r="D524" s="128" t="s">
        <v>140</v>
      </c>
      <c r="E524" s="129" t="s">
        <v>794</v>
      </c>
      <c r="F524" s="130" t="s">
        <v>795</v>
      </c>
      <c r="G524" s="131" t="s">
        <v>414</v>
      </c>
      <c r="H524" s="132">
        <v>2</v>
      </c>
      <c r="I524" s="133"/>
      <c r="J524" s="134">
        <f>ROUND(I524*H524,2)</f>
        <v>0</v>
      </c>
      <c r="K524" s="130" t="s">
        <v>144</v>
      </c>
      <c r="L524" s="32"/>
      <c r="M524" s="135" t="s">
        <v>1</v>
      </c>
      <c r="N524" s="136" t="s">
        <v>41</v>
      </c>
      <c r="P524" s="137">
        <f>O524*H524</f>
        <v>0</v>
      </c>
      <c r="Q524" s="137">
        <v>2.9E-4</v>
      </c>
      <c r="R524" s="137">
        <f>Q524*H524</f>
        <v>5.8E-4</v>
      </c>
      <c r="S524" s="137">
        <v>0</v>
      </c>
      <c r="T524" s="138">
        <f>S524*H524</f>
        <v>0</v>
      </c>
      <c r="AR524" s="139" t="s">
        <v>234</v>
      </c>
      <c r="AT524" s="139" t="s">
        <v>140</v>
      </c>
      <c r="AU524" s="139" t="s">
        <v>86</v>
      </c>
      <c r="AY524" s="17" t="s">
        <v>137</v>
      </c>
      <c r="BE524" s="140">
        <f>IF(N524="základní",J524,0)</f>
        <v>0</v>
      </c>
      <c r="BF524" s="140">
        <f>IF(N524="snížená",J524,0)</f>
        <v>0</v>
      </c>
      <c r="BG524" s="140">
        <f>IF(N524="zákl. přenesená",J524,0)</f>
        <v>0</v>
      </c>
      <c r="BH524" s="140">
        <f>IF(N524="sníž. přenesená",J524,0)</f>
        <v>0</v>
      </c>
      <c r="BI524" s="140">
        <f>IF(N524="nulová",J524,0)</f>
        <v>0</v>
      </c>
      <c r="BJ524" s="17" t="s">
        <v>84</v>
      </c>
      <c r="BK524" s="140">
        <f>ROUND(I524*H524,2)</f>
        <v>0</v>
      </c>
      <c r="BL524" s="17" t="s">
        <v>234</v>
      </c>
      <c r="BM524" s="139" t="s">
        <v>796</v>
      </c>
    </row>
    <row r="525" spans="2:65" s="1" customFormat="1" ht="24.2" customHeight="1">
      <c r="B525" s="32"/>
      <c r="C525" s="128" t="s">
        <v>797</v>
      </c>
      <c r="D525" s="128" t="s">
        <v>140</v>
      </c>
      <c r="E525" s="129" t="s">
        <v>798</v>
      </c>
      <c r="F525" s="130" t="s">
        <v>799</v>
      </c>
      <c r="G525" s="131" t="s">
        <v>237</v>
      </c>
      <c r="H525" s="132">
        <v>2</v>
      </c>
      <c r="I525" s="133"/>
      <c r="J525" s="134">
        <f>ROUND(I525*H525,2)</f>
        <v>0</v>
      </c>
      <c r="K525" s="130" t="s">
        <v>144</v>
      </c>
      <c r="L525" s="32"/>
      <c r="M525" s="135" t="s">
        <v>1</v>
      </c>
      <c r="N525" s="136" t="s">
        <v>41</v>
      </c>
      <c r="P525" s="137">
        <f>O525*H525</f>
        <v>0</v>
      </c>
      <c r="Q525" s="137">
        <v>2.8900000000000002E-3</v>
      </c>
      <c r="R525" s="137">
        <f>Q525*H525</f>
        <v>5.7800000000000004E-3</v>
      </c>
      <c r="S525" s="137">
        <v>0</v>
      </c>
      <c r="T525" s="138">
        <f>S525*H525</f>
        <v>0</v>
      </c>
      <c r="AR525" s="139" t="s">
        <v>234</v>
      </c>
      <c r="AT525" s="139" t="s">
        <v>140</v>
      </c>
      <c r="AU525" s="139" t="s">
        <v>86</v>
      </c>
      <c r="AY525" s="17" t="s">
        <v>137</v>
      </c>
      <c r="BE525" s="140">
        <f>IF(N525="základní",J525,0)</f>
        <v>0</v>
      </c>
      <c r="BF525" s="140">
        <f>IF(N525="snížená",J525,0)</f>
        <v>0</v>
      </c>
      <c r="BG525" s="140">
        <f>IF(N525="zákl. přenesená",J525,0)</f>
        <v>0</v>
      </c>
      <c r="BH525" s="140">
        <f>IF(N525="sníž. přenesená",J525,0)</f>
        <v>0</v>
      </c>
      <c r="BI525" s="140">
        <f>IF(N525="nulová",J525,0)</f>
        <v>0</v>
      </c>
      <c r="BJ525" s="17" t="s">
        <v>84</v>
      </c>
      <c r="BK525" s="140">
        <f>ROUND(I525*H525,2)</f>
        <v>0</v>
      </c>
      <c r="BL525" s="17" t="s">
        <v>234</v>
      </c>
      <c r="BM525" s="139" t="s">
        <v>800</v>
      </c>
    </row>
    <row r="526" spans="2:65" s="1" customFormat="1" ht="24.2" customHeight="1">
      <c r="B526" s="32"/>
      <c r="C526" s="128" t="s">
        <v>801</v>
      </c>
      <c r="D526" s="128" t="s">
        <v>140</v>
      </c>
      <c r="E526" s="129" t="s">
        <v>802</v>
      </c>
      <c r="F526" s="130" t="s">
        <v>803</v>
      </c>
      <c r="G526" s="131" t="s">
        <v>237</v>
      </c>
      <c r="H526" s="132">
        <v>46.5</v>
      </c>
      <c r="I526" s="133"/>
      <c r="J526" s="134">
        <f>ROUND(I526*H526,2)</f>
        <v>0</v>
      </c>
      <c r="K526" s="130" t="s">
        <v>144</v>
      </c>
      <c r="L526" s="32"/>
      <c r="M526" s="135" t="s">
        <v>1</v>
      </c>
      <c r="N526" s="136" t="s">
        <v>41</v>
      </c>
      <c r="P526" s="137">
        <f>O526*H526</f>
        <v>0</v>
      </c>
      <c r="Q526" s="137">
        <v>3.5000000000000001E-3</v>
      </c>
      <c r="R526" s="137">
        <f>Q526*H526</f>
        <v>0.16275000000000001</v>
      </c>
      <c r="S526" s="137">
        <v>0</v>
      </c>
      <c r="T526" s="138">
        <f>S526*H526</f>
        <v>0</v>
      </c>
      <c r="AR526" s="139" t="s">
        <v>234</v>
      </c>
      <c r="AT526" s="139" t="s">
        <v>140</v>
      </c>
      <c r="AU526" s="139" t="s">
        <v>86</v>
      </c>
      <c r="AY526" s="17" t="s">
        <v>137</v>
      </c>
      <c r="BE526" s="140">
        <f>IF(N526="základní",J526,0)</f>
        <v>0</v>
      </c>
      <c r="BF526" s="140">
        <f>IF(N526="snížená",J526,0)</f>
        <v>0</v>
      </c>
      <c r="BG526" s="140">
        <f>IF(N526="zákl. přenesená",J526,0)</f>
        <v>0</v>
      </c>
      <c r="BH526" s="140">
        <f>IF(N526="sníž. přenesená",J526,0)</f>
        <v>0</v>
      </c>
      <c r="BI526" s="140">
        <f>IF(N526="nulová",J526,0)</f>
        <v>0</v>
      </c>
      <c r="BJ526" s="17" t="s">
        <v>84</v>
      </c>
      <c r="BK526" s="140">
        <f>ROUND(I526*H526,2)</f>
        <v>0</v>
      </c>
      <c r="BL526" s="17" t="s">
        <v>234</v>
      </c>
      <c r="BM526" s="139" t="s">
        <v>804</v>
      </c>
    </row>
    <row r="527" spans="2:65" s="12" customFormat="1">
      <c r="B527" s="141"/>
      <c r="D527" s="142" t="s">
        <v>150</v>
      </c>
      <c r="E527" s="143" t="s">
        <v>1</v>
      </c>
      <c r="F527" s="144" t="s">
        <v>733</v>
      </c>
      <c r="H527" s="145">
        <v>46.5</v>
      </c>
      <c r="I527" s="146"/>
      <c r="L527" s="141"/>
      <c r="M527" s="147"/>
      <c r="T527" s="148"/>
      <c r="AT527" s="143" t="s">
        <v>150</v>
      </c>
      <c r="AU527" s="143" t="s">
        <v>86</v>
      </c>
      <c r="AV527" s="12" t="s">
        <v>86</v>
      </c>
      <c r="AW527" s="12" t="s">
        <v>32</v>
      </c>
      <c r="AX527" s="12" t="s">
        <v>84</v>
      </c>
      <c r="AY527" s="143" t="s">
        <v>137</v>
      </c>
    </row>
    <row r="528" spans="2:65" s="1" customFormat="1" ht="24.2" customHeight="1">
      <c r="B528" s="32"/>
      <c r="C528" s="128" t="s">
        <v>805</v>
      </c>
      <c r="D528" s="128" t="s">
        <v>140</v>
      </c>
      <c r="E528" s="129" t="s">
        <v>806</v>
      </c>
      <c r="F528" s="130" t="s">
        <v>807</v>
      </c>
      <c r="G528" s="131" t="s">
        <v>419</v>
      </c>
      <c r="H528" s="179"/>
      <c r="I528" s="133"/>
      <c r="J528" s="134">
        <f>ROUND(I528*H528,2)</f>
        <v>0</v>
      </c>
      <c r="K528" s="130" t="s">
        <v>144</v>
      </c>
      <c r="L528" s="32"/>
      <c r="M528" s="135" t="s">
        <v>1</v>
      </c>
      <c r="N528" s="136" t="s">
        <v>41</v>
      </c>
      <c r="P528" s="137">
        <f>O528*H528</f>
        <v>0</v>
      </c>
      <c r="Q528" s="137">
        <v>0</v>
      </c>
      <c r="R528" s="137">
        <f>Q528*H528</f>
        <v>0</v>
      </c>
      <c r="S528" s="137">
        <v>0</v>
      </c>
      <c r="T528" s="138">
        <f>S528*H528</f>
        <v>0</v>
      </c>
      <c r="AR528" s="139" t="s">
        <v>234</v>
      </c>
      <c r="AT528" s="139" t="s">
        <v>140</v>
      </c>
      <c r="AU528" s="139" t="s">
        <v>86</v>
      </c>
      <c r="AY528" s="17" t="s">
        <v>137</v>
      </c>
      <c r="BE528" s="140">
        <f>IF(N528="základní",J528,0)</f>
        <v>0</v>
      </c>
      <c r="BF528" s="140">
        <f>IF(N528="snížená",J528,0)</f>
        <v>0</v>
      </c>
      <c r="BG528" s="140">
        <f>IF(N528="zákl. přenesená",J528,0)</f>
        <v>0</v>
      </c>
      <c r="BH528" s="140">
        <f>IF(N528="sníž. přenesená",J528,0)</f>
        <v>0</v>
      </c>
      <c r="BI528" s="140">
        <f>IF(N528="nulová",J528,0)</f>
        <v>0</v>
      </c>
      <c r="BJ528" s="17" t="s">
        <v>84</v>
      </c>
      <c r="BK528" s="140">
        <f>ROUND(I528*H528,2)</f>
        <v>0</v>
      </c>
      <c r="BL528" s="17" t="s">
        <v>234</v>
      </c>
      <c r="BM528" s="139" t="s">
        <v>808</v>
      </c>
    </row>
    <row r="529" spans="2:65" s="11" customFormat="1" ht="22.9" customHeight="1">
      <c r="B529" s="116"/>
      <c r="D529" s="117" t="s">
        <v>75</v>
      </c>
      <c r="E529" s="126" t="s">
        <v>809</v>
      </c>
      <c r="F529" s="126" t="s">
        <v>810</v>
      </c>
      <c r="I529" s="119"/>
      <c r="J529" s="127">
        <f>BK529</f>
        <v>0</v>
      </c>
      <c r="L529" s="116"/>
      <c r="M529" s="121"/>
      <c r="P529" s="122">
        <f>SUM(P530:P554)</f>
        <v>0</v>
      </c>
      <c r="R529" s="122">
        <f>SUM(R530:R554)</f>
        <v>25.892089729999999</v>
      </c>
      <c r="T529" s="123">
        <f>SUM(T530:T554)</f>
        <v>25.498458400000001</v>
      </c>
      <c r="AR529" s="117" t="s">
        <v>86</v>
      </c>
      <c r="AT529" s="124" t="s">
        <v>75</v>
      </c>
      <c r="AU529" s="124" t="s">
        <v>84</v>
      </c>
      <c r="AY529" s="117" t="s">
        <v>137</v>
      </c>
      <c r="BK529" s="125">
        <f>SUM(BK530:BK554)</f>
        <v>0</v>
      </c>
    </row>
    <row r="530" spans="2:65" s="1" customFormat="1" ht="24.2" customHeight="1">
      <c r="B530" s="32"/>
      <c r="C530" s="128" t="s">
        <v>811</v>
      </c>
      <c r="D530" s="128" t="s">
        <v>140</v>
      </c>
      <c r="E530" s="129" t="s">
        <v>812</v>
      </c>
      <c r="F530" s="130" t="s">
        <v>813</v>
      </c>
      <c r="G530" s="131" t="s">
        <v>143</v>
      </c>
      <c r="H530" s="132">
        <v>381.03100000000001</v>
      </c>
      <c r="I530" s="133"/>
      <c r="J530" s="134">
        <f>ROUND(I530*H530,2)</f>
        <v>0</v>
      </c>
      <c r="K530" s="130" t="s">
        <v>144</v>
      </c>
      <c r="L530" s="32"/>
      <c r="M530" s="135" t="s">
        <v>1</v>
      </c>
      <c r="N530" s="136" t="s">
        <v>41</v>
      </c>
      <c r="P530" s="137">
        <f>O530*H530</f>
        <v>0</v>
      </c>
      <c r="Q530" s="137">
        <v>0</v>
      </c>
      <c r="R530" s="137">
        <f>Q530*H530</f>
        <v>0</v>
      </c>
      <c r="S530" s="137">
        <v>6.6400000000000001E-2</v>
      </c>
      <c r="T530" s="138">
        <f>S530*H530</f>
        <v>25.3004584</v>
      </c>
      <c r="AR530" s="139" t="s">
        <v>234</v>
      </c>
      <c r="AT530" s="139" t="s">
        <v>140</v>
      </c>
      <c r="AU530" s="139" t="s">
        <v>86</v>
      </c>
      <c r="AY530" s="17" t="s">
        <v>137</v>
      </c>
      <c r="BE530" s="140">
        <f>IF(N530="základní",J530,0)</f>
        <v>0</v>
      </c>
      <c r="BF530" s="140">
        <f>IF(N530="snížená",J530,0)</f>
        <v>0</v>
      </c>
      <c r="BG530" s="140">
        <f>IF(N530="zákl. přenesená",J530,0)</f>
        <v>0</v>
      </c>
      <c r="BH530" s="140">
        <f>IF(N530="sníž. přenesená",J530,0)</f>
        <v>0</v>
      </c>
      <c r="BI530" s="140">
        <f>IF(N530="nulová",J530,0)</f>
        <v>0</v>
      </c>
      <c r="BJ530" s="17" t="s">
        <v>84</v>
      </c>
      <c r="BK530" s="140">
        <f>ROUND(I530*H530,2)</f>
        <v>0</v>
      </c>
      <c r="BL530" s="17" t="s">
        <v>234</v>
      </c>
      <c r="BM530" s="139" t="s">
        <v>814</v>
      </c>
    </row>
    <row r="531" spans="2:65" s="12" customFormat="1" ht="22.5">
      <c r="B531" s="141"/>
      <c r="D531" s="142" t="s">
        <v>150</v>
      </c>
      <c r="E531" s="143" t="s">
        <v>1</v>
      </c>
      <c r="F531" s="144" t="s">
        <v>611</v>
      </c>
      <c r="H531" s="145">
        <v>381.03100000000001</v>
      </c>
      <c r="I531" s="146"/>
      <c r="L531" s="141"/>
      <c r="M531" s="147"/>
      <c r="T531" s="148"/>
      <c r="AT531" s="143" t="s">
        <v>150</v>
      </c>
      <c r="AU531" s="143" t="s">
        <v>86</v>
      </c>
      <c r="AV531" s="12" t="s">
        <v>86</v>
      </c>
      <c r="AW531" s="12" t="s">
        <v>32</v>
      </c>
      <c r="AX531" s="12" t="s">
        <v>84</v>
      </c>
      <c r="AY531" s="143" t="s">
        <v>137</v>
      </c>
    </row>
    <row r="532" spans="2:65" s="1" customFormat="1" ht="24.2" customHeight="1">
      <c r="B532" s="32"/>
      <c r="C532" s="128" t="s">
        <v>815</v>
      </c>
      <c r="D532" s="128" t="s">
        <v>140</v>
      </c>
      <c r="E532" s="129" t="s">
        <v>816</v>
      </c>
      <c r="F532" s="130" t="s">
        <v>817</v>
      </c>
      <c r="G532" s="131" t="s">
        <v>143</v>
      </c>
      <c r="H532" s="132">
        <v>381.03100000000001</v>
      </c>
      <c r="I532" s="133"/>
      <c r="J532" s="134">
        <f>ROUND(I532*H532,2)</f>
        <v>0</v>
      </c>
      <c r="K532" s="130" t="s">
        <v>144</v>
      </c>
      <c r="L532" s="32"/>
      <c r="M532" s="135" t="s">
        <v>1</v>
      </c>
      <c r="N532" s="136" t="s">
        <v>41</v>
      </c>
      <c r="P532" s="137">
        <f>O532*H532</f>
        <v>0</v>
      </c>
      <c r="Q532" s="137">
        <v>0</v>
      </c>
      <c r="R532" s="137">
        <f>Q532*H532</f>
        <v>0</v>
      </c>
      <c r="S532" s="137">
        <v>0</v>
      </c>
      <c r="T532" s="138">
        <f>S532*H532</f>
        <v>0</v>
      </c>
      <c r="AR532" s="139" t="s">
        <v>234</v>
      </c>
      <c r="AT532" s="139" t="s">
        <v>140</v>
      </c>
      <c r="AU532" s="139" t="s">
        <v>86</v>
      </c>
      <c r="AY532" s="17" t="s">
        <v>137</v>
      </c>
      <c r="BE532" s="140">
        <f>IF(N532="základní",J532,0)</f>
        <v>0</v>
      </c>
      <c r="BF532" s="140">
        <f>IF(N532="snížená",J532,0)</f>
        <v>0</v>
      </c>
      <c r="BG532" s="140">
        <f>IF(N532="zákl. přenesená",J532,0)</f>
        <v>0</v>
      </c>
      <c r="BH532" s="140">
        <f>IF(N532="sníž. přenesená",J532,0)</f>
        <v>0</v>
      </c>
      <c r="BI532" s="140">
        <f>IF(N532="nulová",J532,0)</f>
        <v>0</v>
      </c>
      <c r="BJ532" s="17" t="s">
        <v>84</v>
      </c>
      <c r="BK532" s="140">
        <f>ROUND(I532*H532,2)</f>
        <v>0</v>
      </c>
      <c r="BL532" s="17" t="s">
        <v>234</v>
      </c>
      <c r="BM532" s="139" t="s">
        <v>818</v>
      </c>
    </row>
    <row r="533" spans="2:65" s="1" customFormat="1" ht="16.5" customHeight="1">
      <c r="B533" s="32"/>
      <c r="C533" s="128" t="s">
        <v>819</v>
      </c>
      <c r="D533" s="128" t="s">
        <v>140</v>
      </c>
      <c r="E533" s="129" t="s">
        <v>820</v>
      </c>
      <c r="F533" s="130" t="s">
        <v>821</v>
      </c>
      <c r="G533" s="131" t="s">
        <v>414</v>
      </c>
      <c r="H533" s="132">
        <v>12</v>
      </c>
      <c r="I533" s="133"/>
      <c r="J533" s="134">
        <f>ROUND(I533*H533,2)</f>
        <v>0</v>
      </c>
      <c r="K533" s="130" t="s">
        <v>144</v>
      </c>
      <c r="L533" s="32"/>
      <c r="M533" s="135" t="s">
        <v>1</v>
      </c>
      <c r="N533" s="136" t="s">
        <v>41</v>
      </c>
      <c r="P533" s="137">
        <f>O533*H533</f>
        <v>0</v>
      </c>
      <c r="Q533" s="137">
        <v>0</v>
      </c>
      <c r="R533" s="137">
        <f>Q533*H533</f>
        <v>0</v>
      </c>
      <c r="S533" s="137">
        <v>1.6500000000000001E-2</v>
      </c>
      <c r="T533" s="138">
        <f>S533*H533</f>
        <v>0.19800000000000001</v>
      </c>
      <c r="AR533" s="139" t="s">
        <v>234</v>
      </c>
      <c r="AT533" s="139" t="s">
        <v>140</v>
      </c>
      <c r="AU533" s="139" t="s">
        <v>86</v>
      </c>
      <c r="AY533" s="17" t="s">
        <v>137</v>
      </c>
      <c r="BE533" s="140">
        <f>IF(N533="základní",J533,0)</f>
        <v>0</v>
      </c>
      <c r="BF533" s="140">
        <f>IF(N533="snížená",J533,0)</f>
        <v>0</v>
      </c>
      <c r="BG533" s="140">
        <f>IF(N533="zákl. přenesená",J533,0)</f>
        <v>0</v>
      </c>
      <c r="BH533" s="140">
        <f>IF(N533="sníž. přenesená",J533,0)</f>
        <v>0</v>
      </c>
      <c r="BI533" s="140">
        <f>IF(N533="nulová",J533,0)</f>
        <v>0</v>
      </c>
      <c r="BJ533" s="17" t="s">
        <v>84</v>
      </c>
      <c r="BK533" s="140">
        <f>ROUND(I533*H533,2)</f>
        <v>0</v>
      </c>
      <c r="BL533" s="17" t="s">
        <v>234</v>
      </c>
      <c r="BM533" s="139" t="s">
        <v>822</v>
      </c>
    </row>
    <row r="534" spans="2:65" s="1" customFormat="1" ht="24.2" customHeight="1">
      <c r="B534" s="32"/>
      <c r="C534" s="128" t="s">
        <v>823</v>
      </c>
      <c r="D534" s="128" t="s">
        <v>140</v>
      </c>
      <c r="E534" s="129" t="s">
        <v>824</v>
      </c>
      <c r="F534" s="130" t="s">
        <v>825</v>
      </c>
      <c r="G534" s="131" t="s">
        <v>143</v>
      </c>
      <c r="H534" s="132">
        <v>381.03100000000001</v>
      </c>
      <c r="I534" s="133"/>
      <c r="J534" s="134">
        <f>ROUND(I534*H534,2)</f>
        <v>0</v>
      </c>
      <c r="K534" s="130" t="s">
        <v>144</v>
      </c>
      <c r="L534" s="32"/>
      <c r="M534" s="135" t="s">
        <v>1</v>
      </c>
      <c r="N534" s="136" t="s">
        <v>41</v>
      </c>
      <c r="P534" s="137">
        <f>O534*H534</f>
        <v>0</v>
      </c>
      <c r="Q534" s="137">
        <v>0</v>
      </c>
      <c r="R534" s="137">
        <f>Q534*H534</f>
        <v>0</v>
      </c>
      <c r="S534" s="137">
        <v>0</v>
      </c>
      <c r="T534" s="138">
        <f>S534*H534</f>
        <v>0</v>
      </c>
      <c r="AR534" s="139" t="s">
        <v>234</v>
      </c>
      <c r="AT534" s="139" t="s">
        <v>140</v>
      </c>
      <c r="AU534" s="139" t="s">
        <v>86</v>
      </c>
      <c r="AY534" s="17" t="s">
        <v>137</v>
      </c>
      <c r="BE534" s="140">
        <f>IF(N534="základní",J534,0)</f>
        <v>0</v>
      </c>
      <c r="BF534" s="140">
        <f>IF(N534="snížená",J534,0)</f>
        <v>0</v>
      </c>
      <c r="BG534" s="140">
        <f>IF(N534="zákl. přenesená",J534,0)</f>
        <v>0</v>
      </c>
      <c r="BH534" s="140">
        <f>IF(N534="sníž. přenesená",J534,0)</f>
        <v>0</v>
      </c>
      <c r="BI534" s="140">
        <f>IF(N534="nulová",J534,0)</f>
        <v>0</v>
      </c>
      <c r="BJ534" s="17" t="s">
        <v>84</v>
      </c>
      <c r="BK534" s="140">
        <f>ROUND(I534*H534,2)</f>
        <v>0</v>
      </c>
      <c r="BL534" s="17" t="s">
        <v>234</v>
      </c>
      <c r="BM534" s="139" t="s">
        <v>826</v>
      </c>
    </row>
    <row r="535" spans="2:65" s="12" customFormat="1" ht="22.5">
      <c r="B535" s="141"/>
      <c r="D535" s="142" t="s">
        <v>150</v>
      </c>
      <c r="E535" s="143" t="s">
        <v>1</v>
      </c>
      <c r="F535" s="144" t="s">
        <v>611</v>
      </c>
      <c r="H535" s="145">
        <v>381.03100000000001</v>
      </c>
      <c r="I535" s="146"/>
      <c r="L535" s="141"/>
      <c r="M535" s="147"/>
      <c r="T535" s="148"/>
      <c r="AT535" s="143" t="s">
        <v>150</v>
      </c>
      <c r="AU535" s="143" t="s">
        <v>86</v>
      </c>
      <c r="AV535" s="12" t="s">
        <v>86</v>
      </c>
      <c r="AW535" s="12" t="s">
        <v>32</v>
      </c>
      <c r="AX535" s="12" t="s">
        <v>84</v>
      </c>
      <c r="AY535" s="143" t="s">
        <v>137</v>
      </c>
    </row>
    <row r="536" spans="2:65" s="1" customFormat="1" ht="16.5" customHeight="1">
      <c r="B536" s="32"/>
      <c r="C536" s="155" t="s">
        <v>827</v>
      </c>
      <c r="D536" s="155" t="s">
        <v>158</v>
      </c>
      <c r="E536" s="156" t="s">
        <v>828</v>
      </c>
      <c r="F536" s="157" t="s">
        <v>829</v>
      </c>
      <c r="G536" s="158" t="s">
        <v>414</v>
      </c>
      <c r="H536" s="159">
        <v>14913.553</v>
      </c>
      <c r="I536" s="160"/>
      <c r="J536" s="161">
        <f>ROUND(I536*H536,2)</f>
        <v>0</v>
      </c>
      <c r="K536" s="157" t="s">
        <v>144</v>
      </c>
      <c r="L536" s="162"/>
      <c r="M536" s="163" t="s">
        <v>1</v>
      </c>
      <c r="N536" s="164" t="s">
        <v>41</v>
      </c>
      <c r="P536" s="137">
        <f>O536*H536</f>
        <v>0</v>
      </c>
      <c r="Q536" s="137">
        <v>1.6999999999999999E-3</v>
      </c>
      <c r="R536" s="137">
        <f>Q536*H536</f>
        <v>25.353040099999998</v>
      </c>
      <c r="S536" s="137">
        <v>0</v>
      </c>
      <c r="T536" s="138">
        <f>S536*H536</f>
        <v>0</v>
      </c>
      <c r="AR536" s="139" t="s">
        <v>321</v>
      </c>
      <c r="AT536" s="139" t="s">
        <v>158</v>
      </c>
      <c r="AU536" s="139" t="s">
        <v>86</v>
      </c>
      <c r="AY536" s="17" t="s">
        <v>137</v>
      </c>
      <c r="BE536" s="140">
        <f>IF(N536="základní",J536,0)</f>
        <v>0</v>
      </c>
      <c r="BF536" s="140">
        <f>IF(N536="snížená",J536,0)</f>
        <v>0</v>
      </c>
      <c r="BG536" s="140">
        <f>IF(N536="zákl. přenesená",J536,0)</f>
        <v>0</v>
      </c>
      <c r="BH536" s="140">
        <f>IF(N536="sníž. přenesená",J536,0)</f>
        <v>0</v>
      </c>
      <c r="BI536" s="140">
        <f>IF(N536="nulová",J536,0)</f>
        <v>0</v>
      </c>
      <c r="BJ536" s="17" t="s">
        <v>84</v>
      </c>
      <c r="BK536" s="140">
        <f>ROUND(I536*H536,2)</f>
        <v>0</v>
      </c>
      <c r="BL536" s="17" t="s">
        <v>234</v>
      </c>
      <c r="BM536" s="139" t="s">
        <v>830</v>
      </c>
    </row>
    <row r="537" spans="2:65" s="12" customFormat="1">
      <c r="B537" s="141"/>
      <c r="D537" s="142" t="s">
        <v>150</v>
      </c>
      <c r="F537" s="144" t="s">
        <v>831</v>
      </c>
      <c r="H537" s="145">
        <v>14913.553</v>
      </c>
      <c r="I537" s="146"/>
      <c r="L537" s="141"/>
      <c r="M537" s="147"/>
      <c r="T537" s="148"/>
      <c r="AT537" s="143" t="s">
        <v>150</v>
      </c>
      <c r="AU537" s="143" t="s">
        <v>86</v>
      </c>
      <c r="AV537" s="12" t="s">
        <v>86</v>
      </c>
      <c r="AW537" s="12" t="s">
        <v>4</v>
      </c>
      <c r="AX537" s="12" t="s">
        <v>84</v>
      </c>
      <c r="AY537" s="143" t="s">
        <v>137</v>
      </c>
    </row>
    <row r="538" spans="2:65" s="1" customFormat="1" ht="24.2" customHeight="1">
      <c r="B538" s="32"/>
      <c r="C538" s="128" t="s">
        <v>832</v>
      </c>
      <c r="D538" s="128" t="s">
        <v>140</v>
      </c>
      <c r="E538" s="129" t="s">
        <v>833</v>
      </c>
      <c r="F538" s="130" t="s">
        <v>834</v>
      </c>
      <c r="G538" s="131" t="s">
        <v>237</v>
      </c>
      <c r="H538" s="132">
        <v>23</v>
      </c>
      <c r="I538" s="133"/>
      <c r="J538" s="134">
        <f>ROUND(I538*H538,2)</f>
        <v>0</v>
      </c>
      <c r="K538" s="130" t="s">
        <v>144</v>
      </c>
      <c r="L538" s="32"/>
      <c r="M538" s="135" t="s">
        <v>1</v>
      </c>
      <c r="N538" s="136" t="s">
        <v>41</v>
      </c>
      <c r="P538" s="137">
        <f>O538*H538</f>
        <v>0</v>
      </c>
      <c r="Q538" s="137">
        <v>1.25E-3</v>
      </c>
      <c r="R538" s="137">
        <f>Q538*H538</f>
        <v>2.8750000000000001E-2</v>
      </c>
      <c r="S538" s="137">
        <v>0</v>
      </c>
      <c r="T538" s="138">
        <f>S538*H538</f>
        <v>0</v>
      </c>
      <c r="AR538" s="139" t="s">
        <v>234</v>
      </c>
      <c r="AT538" s="139" t="s">
        <v>140</v>
      </c>
      <c r="AU538" s="139" t="s">
        <v>86</v>
      </c>
      <c r="AY538" s="17" t="s">
        <v>137</v>
      </c>
      <c r="BE538" s="140">
        <f>IF(N538="základní",J538,0)</f>
        <v>0</v>
      </c>
      <c r="BF538" s="140">
        <f>IF(N538="snížená",J538,0)</f>
        <v>0</v>
      </c>
      <c r="BG538" s="140">
        <f>IF(N538="zákl. přenesená",J538,0)</f>
        <v>0</v>
      </c>
      <c r="BH538" s="140">
        <f>IF(N538="sníž. přenesená",J538,0)</f>
        <v>0</v>
      </c>
      <c r="BI538" s="140">
        <f>IF(N538="nulová",J538,0)</f>
        <v>0</v>
      </c>
      <c r="BJ538" s="17" t="s">
        <v>84</v>
      </c>
      <c r="BK538" s="140">
        <f>ROUND(I538*H538,2)</f>
        <v>0</v>
      </c>
      <c r="BL538" s="17" t="s">
        <v>234</v>
      </c>
      <c r="BM538" s="139" t="s">
        <v>835</v>
      </c>
    </row>
    <row r="539" spans="2:65" s="1" customFormat="1" ht="16.5" customHeight="1">
      <c r="B539" s="32"/>
      <c r="C539" s="155" t="s">
        <v>836</v>
      </c>
      <c r="D539" s="155" t="s">
        <v>158</v>
      </c>
      <c r="E539" s="156" t="s">
        <v>837</v>
      </c>
      <c r="F539" s="157" t="s">
        <v>838</v>
      </c>
      <c r="G539" s="158" t="s">
        <v>414</v>
      </c>
      <c r="H539" s="159">
        <v>71.069999999999993</v>
      </c>
      <c r="I539" s="160"/>
      <c r="J539" s="161">
        <f>ROUND(I539*H539,2)</f>
        <v>0</v>
      </c>
      <c r="K539" s="157" t="s">
        <v>144</v>
      </c>
      <c r="L539" s="162"/>
      <c r="M539" s="163" t="s">
        <v>1</v>
      </c>
      <c r="N539" s="164" t="s">
        <v>41</v>
      </c>
      <c r="P539" s="137">
        <f>O539*H539</f>
        <v>0</v>
      </c>
      <c r="Q539" s="137">
        <v>3.2000000000000002E-3</v>
      </c>
      <c r="R539" s="137">
        <f>Q539*H539</f>
        <v>0.22742399999999999</v>
      </c>
      <c r="S539" s="137">
        <v>0</v>
      </c>
      <c r="T539" s="138">
        <f>S539*H539</f>
        <v>0</v>
      </c>
      <c r="AR539" s="139" t="s">
        <v>321</v>
      </c>
      <c r="AT539" s="139" t="s">
        <v>158</v>
      </c>
      <c r="AU539" s="139" t="s">
        <v>86</v>
      </c>
      <c r="AY539" s="17" t="s">
        <v>137</v>
      </c>
      <c r="BE539" s="140">
        <f>IF(N539="základní",J539,0)</f>
        <v>0</v>
      </c>
      <c r="BF539" s="140">
        <f>IF(N539="snížená",J539,0)</f>
        <v>0</v>
      </c>
      <c r="BG539" s="140">
        <f>IF(N539="zákl. přenesená",J539,0)</f>
        <v>0</v>
      </c>
      <c r="BH539" s="140">
        <f>IF(N539="sníž. přenesená",J539,0)</f>
        <v>0</v>
      </c>
      <c r="BI539" s="140">
        <f>IF(N539="nulová",J539,0)</f>
        <v>0</v>
      </c>
      <c r="BJ539" s="17" t="s">
        <v>84</v>
      </c>
      <c r="BK539" s="140">
        <f>ROUND(I539*H539,2)</f>
        <v>0</v>
      </c>
      <c r="BL539" s="17" t="s">
        <v>234</v>
      </c>
      <c r="BM539" s="139" t="s">
        <v>839</v>
      </c>
    </row>
    <row r="540" spans="2:65" s="12" customFormat="1">
      <c r="B540" s="141"/>
      <c r="D540" s="142" t="s">
        <v>150</v>
      </c>
      <c r="F540" s="144" t="s">
        <v>840</v>
      </c>
      <c r="H540" s="145">
        <v>71.069999999999993</v>
      </c>
      <c r="I540" s="146"/>
      <c r="L540" s="141"/>
      <c r="M540" s="147"/>
      <c r="T540" s="148"/>
      <c r="AT540" s="143" t="s">
        <v>150</v>
      </c>
      <c r="AU540" s="143" t="s">
        <v>86</v>
      </c>
      <c r="AV540" s="12" t="s">
        <v>86</v>
      </c>
      <c r="AW540" s="12" t="s">
        <v>4</v>
      </c>
      <c r="AX540" s="12" t="s">
        <v>84</v>
      </c>
      <c r="AY540" s="143" t="s">
        <v>137</v>
      </c>
    </row>
    <row r="541" spans="2:65" s="1" customFormat="1" ht="33" customHeight="1">
      <c r="B541" s="32"/>
      <c r="C541" s="128" t="s">
        <v>841</v>
      </c>
      <c r="D541" s="128" t="s">
        <v>140</v>
      </c>
      <c r="E541" s="129" t="s">
        <v>842</v>
      </c>
      <c r="F541" s="130" t="s">
        <v>843</v>
      </c>
      <c r="G541" s="131" t="s">
        <v>143</v>
      </c>
      <c r="H541" s="132">
        <v>381.03100000000001</v>
      </c>
      <c r="I541" s="133"/>
      <c r="J541" s="134">
        <f>ROUND(I541*H541,2)</f>
        <v>0</v>
      </c>
      <c r="K541" s="130" t="s">
        <v>144</v>
      </c>
      <c r="L541" s="32"/>
      <c r="M541" s="135" t="s">
        <v>1</v>
      </c>
      <c r="N541" s="136" t="s">
        <v>41</v>
      </c>
      <c r="P541" s="137">
        <f>O541*H541</f>
        <v>0</v>
      </c>
      <c r="Q541" s="137">
        <v>4.0000000000000003E-5</v>
      </c>
      <c r="R541" s="137">
        <f>Q541*H541</f>
        <v>1.5241240000000001E-2</v>
      </c>
      <c r="S541" s="137">
        <v>0</v>
      </c>
      <c r="T541" s="138">
        <f>S541*H541</f>
        <v>0</v>
      </c>
      <c r="AR541" s="139" t="s">
        <v>234</v>
      </c>
      <c r="AT541" s="139" t="s">
        <v>140</v>
      </c>
      <c r="AU541" s="139" t="s">
        <v>86</v>
      </c>
      <c r="AY541" s="17" t="s">
        <v>137</v>
      </c>
      <c r="BE541" s="140">
        <f>IF(N541="základní",J541,0)</f>
        <v>0</v>
      </c>
      <c r="BF541" s="140">
        <f>IF(N541="snížená",J541,0)</f>
        <v>0</v>
      </c>
      <c r="BG541" s="140">
        <f>IF(N541="zákl. přenesená",J541,0)</f>
        <v>0</v>
      </c>
      <c r="BH541" s="140">
        <f>IF(N541="sníž. přenesená",J541,0)</f>
        <v>0</v>
      </c>
      <c r="BI541" s="140">
        <f>IF(N541="nulová",J541,0)</f>
        <v>0</v>
      </c>
      <c r="BJ541" s="17" t="s">
        <v>84</v>
      </c>
      <c r="BK541" s="140">
        <f>ROUND(I541*H541,2)</f>
        <v>0</v>
      </c>
      <c r="BL541" s="17" t="s">
        <v>234</v>
      </c>
      <c r="BM541" s="139" t="s">
        <v>844</v>
      </c>
    </row>
    <row r="542" spans="2:65" s="12" customFormat="1">
      <c r="B542" s="141"/>
      <c r="D542" s="142" t="s">
        <v>150</v>
      </c>
      <c r="E542" s="143" t="s">
        <v>1</v>
      </c>
      <c r="F542" s="144" t="s">
        <v>845</v>
      </c>
      <c r="H542" s="145">
        <v>381.03100000000001</v>
      </c>
      <c r="I542" s="146"/>
      <c r="L542" s="141"/>
      <c r="M542" s="147"/>
      <c r="T542" s="148"/>
      <c r="AT542" s="143" t="s">
        <v>150</v>
      </c>
      <c r="AU542" s="143" t="s">
        <v>86</v>
      </c>
      <c r="AV542" s="12" t="s">
        <v>86</v>
      </c>
      <c r="AW542" s="12" t="s">
        <v>32</v>
      </c>
      <c r="AX542" s="12" t="s">
        <v>84</v>
      </c>
      <c r="AY542" s="143" t="s">
        <v>137</v>
      </c>
    </row>
    <row r="543" spans="2:65" s="1" customFormat="1" ht="24.2" customHeight="1">
      <c r="B543" s="32"/>
      <c r="C543" s="128" t="s">
        <v>846</v>
      </c>
      <c r="D543" s="128" t="s">
        <v>140</v>
      </c>
      <c r="E543" s="129" t="s">
        <v>847</v>
      </c>
      <c r="F543" s="130" t="s">
        <v>848</v>
      </c>
      <c r="G543" s="131" t="s">
        <v>414</v>
      </c>
      <c r="H543" s="132">
        <v>12</v>
      </c>
      <c r="I543" s="133"/>
      <c r="J543" s="134">
        <f>ROUND(I543*H543,2)</f>
        <v>0</v>
      </c>
      <c r="K543" s="130" t="s">
        <v>144</v>
      </c>
      <c r="L543" s="32"/>
      <c r="M543" s="135" t="s">
        <v>1</v>
      </c>
      <c r="N543" s="136" t="s">
        <v>41</v>
      </c>
      <c r="P543" s="137">
        <f>O543*H543</f>
        <v>0</v>
      </c>
      <c r="Q543" s="137">
        <v>0</v>
      </c>
      <c r="R543" s="137">
        <f>Q543*H543</f>
        <v>0</v>
      </c>
      <c r="S543" s="137">
        <v>0</v>
      </c>
      <c r="T543" s="138">
        <f>S543*H543</f>
        <v>0</v>
      </c>
      <c r="AR543" s="139" t="s">
        <v>234</v>
      </c>
      <c r="AT543" s="139" t="s">
        <v>140</v>
      </c>
      <c r="AU543" s="139" t="s">
        <v>86</v>
      </c>
      <c r="AY543" s="17" t="s">
        <v>137</v>
      </c>
      <c r="BE543" s="140">
        <f>IF(N543="základní",J543,0)</f>
        <v>0</v>
      </c>
      <c r="BF543" s="140">
        <f>IF(N543="snížená",J543,0)</f>
        <v>0</v>
      </c>
      <c r="BG543" s="140">
        <f>IF(N543="zákl. přenesená",J543,0)</f>
        <v>0</v>
      </c>
      <c r="BH543" s="140">
        <f>IF(N543="sníž. přenesená",J543,0)</f>
        <v>0</v>
      </c>
      <c r="BI543" s="140">
        <f>IF(N543="nulová",J543,0)</f>
        <v>0</v>
      </c>
      <c r="BJ543" s="17" t="s">
        <v>84</v>
      </c>
      <c r="BK543" s="140">
        <f>ROUND(I543*H543,2)</f>
        <v>0</v>
      </c>
      <c r="BL543" s="17" t="s">
        <v>234</v>
      </c>
      <c r="BM543" s="139" t="s">
        <v>849</v>
      </c>
    </row>
    <row r="544" spans="2:65" s="1" customFormat="1" ht="16.5" customHeight="1">
      <c r="B544" s="32"/>
      <c r="C544" s="155" t="s">
        <v>850</v>
      </c>
      <c r="D544" s="155" t="s">
        <v>158</v>
      </c>
      <c r="E544" s="156" t="s">
        <v>851</v>
      </c>
      <c r="F544" s="157" t="s">
        <v>852</v>
      </c>
      <c r="G544" s="158" t="s">
        <v>414</v>
      </c>
      <c r="H544" s="159">
        <v>12</v>
      </c>
      <c r="I544" s="160"/>
      <c r="J544" s="161">
        <f>ROUND(I544*H544,2)</f>
        <v>0</v>
      </c>
      <c r="K544" s="157" t="s">
        <v>1</v>
      </c>
      <c r="L544" s="162"/>
      <c r="M544" s="163" t="s">
        <v>1</v>
      </c>
      <c r="N544" s="164" t="s">
        <v>41</v>
      </c>
      <c r="P544" s="137">
        <f>O544*H544</f>
        <v>0</v>
      </c>
      <c r="Q544" s="137">
        <v>1.179E-2</v>
      </c>
      <c r="R544" s="137">
        <f>Q544*H544</f>
        <v>0.14147999999999999</v>
      </c>
      <c r="S544" s="137">
        <v>0</v>
      </c>
      <c r="T544" s="138">
        <f>S544*H544</f>
        <v>0</v>
      </c>
      <c r="AR544" s="139" t="s">
        <v>321</v>
      </c>
      <c r="AT544" s="139" t="s">
        <v>158</v>
      </c>
      <c r="AU544" s="139" t="s">
        <v>86</v>
      </c>
      <c r="AY544" s="17" t="s">
        <v>137</v>
      </c>
      <c r="BE544" s="140">
        <f>IF(N544="základní",J544,0)</f>
        <v>0</v>
      </c>
      <c r="BF544" s="140">
        <f>IF(N544="snížená",J544,0)</f>
        <v>0</v>
      </c>
      <c r="BG544" s="140">
        <f>IF(N544="zákl. přenesená",J544,0)</f>
        <v>0</v>
      </c>
      <c r="BH544" s="140">
        <f>IF(N544="sníž. přenesená",J544,0)</f>
        <v>0</v>
      </c>
      <c r="BI544" s="140">
        <f>IF(N544="nulová",J544,0)</f>
        <v>0</v>
      </c>
      <c r="BJ544" s="17" t="s">
        <v>84</v>
      </c>
      <c r="BK544" s="140">
        <f>ROUND(I544*H544,2)</f>
        <v>0</v>
      </c>
      <c r="BL544" s="17" t="s">
        <v>234</v>
      </c>
      <c r="BM544" s="139" t="s">
        <v>853</v>
      </c>
    </row>
    <row r="545" spans="2:65" s="1" customFormat="1" ht="37.9" customHeight="1">
      <c r="B545" s="32"/>
      <c r="C545" s="128" t="s">
        <v>854</v>
      </c>
      <c r="D545" s="128" t="s">
        <v>140</v>
      </c>
      <c r="E545" s="129" t="s">
        <v>855</v>
      </c>
      <c r="F545" s="130" t="s">
        <v>856</v>
      </c>
      <c r="G545" s="131" t="s">
        <v>143</v>
      </c>
      <c r="H545" s="132">
        <v>281.77499999999998</v>
      </c>
      <c r="I545" s="133"/>
      <c r="J545" s="134">
        <f>ROUND(I545*H545,2)</f>
        <v>0</v>
      </c>
      <c r="K545" s="130" t="s">
        <v>144</v>
      </c>
      <c r="L545" s="32"/>
      <c r="M545" s="135" t="s">
        <v>1</v>
      </c>
      <c r="N545" s="136" t="s">
        <v>41</v>
      </c>
      <c r="P545" s="137">
        <f>O545*H545</f>
        <v>0</v>
      </c>
      <c r="Q545" s="137">
        <v>1.0000000000000001E-5</v>
      </c>
      <c r="R545" s="137">
        <f>Q545*H545</f>
        <v>2.8177499999999999E-3</v>
      </c>
      <c r="S545" s="137">
        <v>0</v>
      </c>
      <c r="T545" s="138">
        <f>S545*H545</f>
        <v>0</v>
      </c>
      <c r="AR545" s="139" t="s">
        <v>234</v>
      </c>
      <c r="AT545" s="139" t="s">
        <v>140</v>
      </c>
      <c r="AU545" s="139" t="s">
        <v>86</v>
      </c>
      <c r="AY545" s="17" t="s">
        <v>137</v>
      </c>
      <c r="BE545" s="140">
        <f>IF(N545="základní",J545,0)</f>
        <v>0</v>
      </c>
      <c r="BF545" s="140">
        <f>IF(N545="snížená",J545,0)</f>
        <v>0</v>
      </c>
      <c r="BG545" s="140">
        <f>IF(N545="zákl. přenesená",J545,0)</f>
        <v>0</v>
      </c>
      <c r="BH545" s="140">
        <f>IF(N545="sníž. přenesená",J545,0)</f>
        <v>0</v>
      </c>
      <c r="BI545" s="140">
        <f>IF(N545="nulová",J545,0)</f>
        <v>0</v>
      </c>
      <c r="BJ545" s="17" t="s">
        <v>84</v>
      </c>
      <c r="BK545" s="140">
        <f>ROUND(I545*H545,2)</f>
        <v>0</v>
      </c>
      <c r="BL545" s="17" t="s">
        <v>234</v>
      </c>
      <c r="BM545" s="139" t="s">
        <v>857</v>
      </c>
    </row>
    <row r="546" spans="2:65" s="12" customFormat="1">
      <c r="B546" s="141"/>
      <c r="D546" s="142" t="s">
        <v>150</v>
      </c>
      <c r="E546" s="143" t="s">
        <v>1</v>
      </c>
      <c r="F546" s="144" t="s">
        <v>449</v>
      </c>
      <c r="H546" s="145">
        <v>281.77499999999998</v>
      </c>
      <c r="I546" s="146"/>
      <c r="L546" s="141"/>
      <c r="M546" s="147"/>
      <c r="T546" s="148"/>
      <c r="AT546" s="143" t="s">
        <v>150</v>
      </c>
      <c r="AU546" s="143" t="s">
        <v>86</v>
      </c>
      <c r="AV546" s="12" t="s">
        <v>86</v>
      </c>
      <c r="AW546" s="12" t="s">
        <v>32</v>
      </c>
      <c r="AX546" s="12" t="s">
        <v>84</v>
      </c>
      <c r="AY546" s="143" t="s">
        <v>137</v>
      </c>
    </row>
    <row r="547" spans="2:65" s="1" customFormat="1" ht="37.9" customHeight="1">
      <c r="B547" s="32"/>
      <c r="C547" s="155" t="s">
        <v>858</v>
      </c>
      <c r="D547" s="155" t="s">
        <v>158</v>
      </c>
      <c r="E547" s="156" t="s">
        <v>859</v>
      </c>
      <c r="F547" s="157" t="s">
        <v>860</v>
      </c>
      <c r="G547" s="158" t="s">
        <v>143</v>
      </c>
      <c r="H547" s="159">
        <v>309.95299999999997</v>
      </c>
      <c r="I547" s="160"/>
      <c r="J547" s="161">
        <f>ROUND(I547*H547,2)</f>
        <v>0</v>
      </c>
      <c r="K547" s="157" t="s">
        <v>144</v>
      </c>
      <c r="L547" s="162"/>
      <c r="M547" s="163" t="s">
        <v>1</v>
      </c>
      <c r="N547" s="164" t="s">
        <v>41</v>
      </c>
      <c r="P547" s="137">
        <f>O547*H547</f>
        <v>0</v>
      </c>
      <c r="Q547" s="137">
        <v>2.0000000000000001E-4</v>
      </c>
      <c r="R547" s="137">
        <f>Q547*H547</f>
        <v>6.19906E-2</v>
      </c>
      <c r="S547" s="137">
        <v>0</v>
      </c>
      <c r="T547" s="138">
        <f>S547*H547</f>
        <v>0</v>
      </c>
      <c r="AR547" s="139" t="s">
        <v>321</v>
      </c>
      <c r="AT547" s="139" t="s">
        <v>158</v>
      </c>
      <c r="AU547" s="139" t="s">
        <v>86</v>
      </c>
      <c r="AY547" s="17" t="s">
        <v>137</v>
      </c>
      <c r="BE547" s="140">
        <f>IF(N547="základní",J547,0)</f>
        <v>0</v>
      </c>
      <c r="BF547" s="140">
        <f>IF(N547="snížená",J547,0)</f>
        <v>0</v>
      </c>
      <c r="BG547" s="140">
        <f>IF(N547="zákl. přenesená",J547,0)</f>
        <v>0</v>
      </c>
      <c r="BH547" s="140">
        <f>IF(N547="sníž. přenesená",J547,0)</f>
        <v>0</v>
      </c>
      <c r="BI547" s="140">
        <f>IF(N547="nulová",J547,0)</f>
        <v>0</v>
      </c>
      <c r="BJ547" s="17" t="s">
        <v>84</v>
      </c>
      <c r="BK547" s="140">
        <f>ROUND(I547*H547,2)</f>
        <v>0</v>
      </c>
      <c r="BL547" s="17" t="s">
        <v>234</v>
      </c>
      <c r="BM547" s="139" t="s">
        <v>861</v>
      </c>
    </row>
    <row r="548" spans="2:65" s="12" customFormat="1">
      <c r="B548" s="141"/>
      <c r="D548" s="142" t="s">
        <v>150</v>
      </c>
      <c r="F548" s="144" t="s">
        <v>862</v>
      </c>
      <c r="H548" s="145">
        <v>309.95299999999997</v>
      </c>
      <c r="I548" s="146"/>
      <c r="L548" s="141"/>
      <c r="M548" s="147"/>
      <c r="T548" s="148"/>
      <c r="AT548" s="143" t="s">
        <v>150</v>
      </c>
      <c r="AU548" s="143" t="s">
        <v>86</v>
      </c>
      <c r="AV548" s="12" t="s">
        <v>86</v>
      </c>
      <c r="AW548" s="12" t="s">
        <v>4</v>
      </c>
      <c r="AX548" s="12" t="s">
        <v>84</v>
      </c>
      <c r="AY548" s="143" t="s">
        <v>137</v>
      </c>
    </row>
    <row r="549" spans="2:65" s="1" customFormat="1" ht="24.2" customHeight="1">
      <c r="B549" s="32"/>
      <c r="C549" s="128" t="s">
        <v>863</v>
      </c>
      <c r="D549" s="128" t="s">
        <v>140</v>
      </c>
      <c r="E549" s="129" t="s">
        <v>864</v>
      </c>
      <c r="F549" s="130" t="s">
        <v>865</v>
      </c>
      <c r="G549" s="131" t="s">
        <v>143</v>
      </c>
      <c r="H549" s="132">
        <v>381.03100000000001</v>
      </c>
      <c r="I549" s="133"/>
      <c r="J549" s="134">
        <f>ROUND(I549*H549,2)</f>
        <v>0</v>
      </c>
      <c r="K549" s="130" t="s">
        <v>144</v>
      </c>
      <c r="L549" s="32"/>
      <c r="M549" s="135" t="s">
        <v>1</v>
      </c>
      <c r="N549" s="136" t="s">
        <v>41</v>
      </c>
      <c r="P549" s="137">
        <f>O549*H549</f>
        <v>0</v>
      </c>
      <c r="Q549" s="137">
        <v>0</v>
      </c>
      <c r="R549" s="137">
        <f>Q549*H549</f>
        <v>0</v>
      </c>
      <c r="S549" s="137">
        <v>0</v>
      </c>
      <c r="T549" s="138">
        <f>S549*H549</f>
        <v>0</v>
      </c>
      <c r="AR549" s="139" t="s">
        <v>234</v>
      </c>
      <c r="AT549" s="139" t="s">
        <v>140</v>
      </c>
      <c r="AU549" s="139" t="s">
        <v>86</v>
      </c>
      <c r="AY549" s="17" t="s">
        <v>137</v>
      </c>
      <c r="BE549" s="140">
        <f>IF(N549="základní",J549,0)</f>
        <v>0</v>
      </c>
      <c r="BF549" s="140">
        <f>IF(N549="snížená",J549,0)</f>
        <v>0</v>
      </c>
      <c r="BG549" s="140">
        <f>IF(N549="zákl. přenesená",J549,0)</f>
        <v>0</v>
      </c>
      <c r="BH549" s="140">
        <f>IF(N549="sníž. přenesená",J549,0)</f>
        <v>0</v>
      </c>
      <c r="BI549" s="140">
        <f>IF(N549="nulová",J549,0)</f>
        <v>0</v>
      </c>
      <c r="BJ549" s="17" t="s">
        <v>84</v>
      </c>
      <c r="BK549" s="140">
        <f>ROUND(I549*H549,2)</f>
        <v>0</v>
      </c>
      <c r="BL549" s="17" t="s">
        <v>234</v>
      </c>
      <c r="BM549" s="139" t="s">
        <v>866</v>
      </c>
    </row>
    <row r="550" spans="2:65" s="12" customFormat="1" ht="22.5">
      <c r="B550" s="141"/>
      <c r="D550" s="142" t="s">
        <v>150</v>
      </c>
      <c r="E550" s="143" t="s">
        <v>1</v>
      </c>
      <c r="F550" s="144" t="s">
        <v>611</v>
      </c>
      <c r="H550" s="145">
        <v>381.03100000000001</v>
      </c>
      <c r="I550" s="146"/>
      <c r="L550" s="141"/>
      <c r="M550" s="147"/>
      <c r="T550" s="148"/>
      <c r="AT550" s="143" t="s">
        <v>150</v>
      </c>
      <c r="AU550" s="143" t="s">
        <v>86</v>
      </c>
      <c r="AV550" s="12" t="s">
        <v>86</v>
      </c>
      <c r="AW550" s="12" t="s">
        <v>32</v>
      </c>
      <c r="AX550" s="12" t="s">
        <v>84</v>
      </c>
      <c r="AY550" s="143" t="s">
        <v>137</v>
      </c>
    </row>
    <row r="551" spans="2:65" s="1" customFormat="1" ht="44.25" customHeight="1">
      <c r="B551" s="32"/>
      <c r="C551" s="155" t="s">
        <v>867</v>
      </c>
      <c r="D551" s="155" t="s">
        <v>158</v>
      </c>
      <c r="E551" s="156" t="s">
        <v>868</v>
      </c>
      <c r="F551" s="157" t="s">
        <v>869</v>
      </c>
      <c r="G551" s="158" t="s">
        <v>143</v>
      </c>
      <c r="H551" s="159">
        <v>438.18599999999998</v>
      </c>
      <c r="I551" s="160"/>
      <c r="J551" s="161">
        <f>ROUND(I551*H551,2)</f>
        <v>0</v>
      </c>
      <c r="K551" s="157" t="s">
        <v>144</v>
      </c>
      <c r="L551" s="162"/>
      <c r="M551" s="163" t="s">
        <v>1</v>
      </c>
      <c r="N551" s="164" t="s">
        <v>41</v>
      </c>
      <c r="P551" s="137">
        <f>O551*H551</f>
        <v>0</v>
      </c>
      <c r="Q551" s="137">
        <v>1.3999999999999999E-4</v>
      </c>
      <c r="R551" s="137">
        <f>Q551*H551</f>
        <v>6.1346039999999991E-2</v>
      </c>
      <c r="S551" s="137">
        <v>0</v>
      </c>
      <c r="T551" s="138">
        <f>S551*H551</f>
        <v>0</v>
      </c>
      <c r="AR551" s="139" t="s">
        <v>321</v>
      </c>
      <c r="AT551" s="139" t="s">
        <v>158</v>
      </c>
      <c r="AU551" s="139" t="s">
        <v>86</v>
      </c>
      <c r="AY551" s="17" t="s">
        <v>137</v>
      </c>
      <c r="BE551" s="140">
        <f>IF(N551="základní",J551,0)</f>
        <v>0</v>
      </c>
      <c r="BF551" s="140">
        <f>IF(N551="snížená",J551,0)</f>
        <v>0</v>
      </c>
      <c r="BG551" s="140">
        <f>IF(N551="zákl. přenesená",J551,0)</f>
        <v>0</v>
      </c>
      <c r="BH551" s="140">
        <f>IF(N551="sníž. přenesená",J551,0)</f>
        <v>0</v>
      </c>
      <c r="BI551" s="140">
        <f>IF(N551="nulová",J551,0)</f>
        <v>0</v>
      </c>
      <c r="BJ551" s="17" t="s">
        <v>84</v>
      </c>
      <c r="BK551" s="140">
        <f>ROUND(I551*H551,2)</f>
        <v>0</v>
      </c>
      <c r="BL551" s="17" t="s">
        <v>234</v>
      </c>
      <c r="BM551" s="139" t="s">
        <v>870</v>
      </c>
    </row>
    <row r="552" spans="2:65" s="12" customFormat="1">
      <c r="B552" s="141"/>
      <c r="D552" s="142" t="s">
        <v>150</v>
      </c>
      <c r="F552" s="144" t="s">
        <v>871</v>
      </c>
      <c r="H552" s="145">
        <v>438.18599999999998</v>
      </c>
      <c r="I552" s="146"/>
      <c r="L552" s="141"/>
      <c r="M552" s="147"/>
      <c r="T552" s="148"/>
      <c r="AT552" s="143" t="s">
        <v>150</v>
      </c>
      <c r="AU552" s="143" t="s">
        <v>86</v>
      </c>
      <c r="AV552" s="12" t="s">
        <v>86</v>
      </c>
      <c r="AW552" s="12" t="s">
        <v>4</v>
      </c>
      <c r="AX552" s="12" t="s">
        <v>84</v>
      </c>
      <c r="AY552" s="143" t="s">
        <v>137</v>
      </c>
    </row>
    <row r="553" spans="2:65" s="1" customFormat="1" ht="24.2" customHeight="1">
      <c r="B553" s="32"/>
      <c r="C553" s="128" t="s">
        <v>872</v>
      </c>
      <c r="D553" s="128" t="s">
        <v>140</v>
      </c>
      <c r="E553" s="129" t="s">
        <v>873</v>
      </c>
      <c r="F553" s="130" t="s">
        <v>874</v>
      </c>
      <c r="G553" s="131" t="s">
        <v>143</v>
      </c>
      <c r="H553" s="132">
        <v>381.03100000000001</v>
      </c>
      <c r="I553" s="133"/>
      <c r="J553" s="134">
        <f>ROUND(I553*H553,2)</f>
        <v>0</v>
      </c>
      <c r="K553" s="130" t="s">
        <v>144</v>
      </c>
      <c r="L553" s="32"/>
      <c r="M553" s="135" t="s">
        <v>1</v>
      </c>
      <c r="N553" s="136" t="s">
        <v>41</v>
      </c>
      <c r="P553" s="137">
        <f>O553*H553</f>
        <v>0</v>
      </c>
      <c r="Q553" s="137">
        <v>0</v>
      </c>
      <c r="R553" s="137">
        <f>Q553*H553</f>
        <v>0</v>
      </c>
      <c r="S553" s="137">
        <v>0</v>
      </c>
      <c r="T553" s="138">
        <f>S553*H553</f>
        <v>0</v>
      </c>
      <c r="AR553" s="139" t="s">
        <v>234</v>
      </c>
      <c r="AT553" s="139" t="s">
        <v>140</v>
      </c>
      <c r="AU553" s="139" t="s">
        <v>86</v>
      </c>
      <c r="AY553" s="17" t="s">
        <v>137</v>
      </c>
      <c r="BE553" s="140">
        <f>IF(N553="základní",J553,0)</f>
        <v>0</v>
      </c>
      <c r="BF553" s="140">
        <f>IF(N553="snížená",J553,0)</f>
        <v>0</v>
      </c>
      <c r="BG553" s="140">
        <f>IF(N553="zákl. přenesená",J553,0)</f>
        <v>0</v>
      </c>
      <c r="BH553" s="140">
        <f>IF(N553="sníž. přenesená",J553,0)</f>
        <v>0</v>
      </c>
      <c r="BI553" s="140">
        <f>IF(N553="nulová",J553,0)</f>
        <v>0</v>
      </c>
      <c r="BJ553" s="17" t="s">
        <v>84</v>
      </c>
      <c r="BK553" s="140">
        <f>ROUND(I553*H553,2)</f>
        <v>0</v>
      </c>
      <c r="BL553" s="17" t="s">
        <v>234</v>
      </c>
      <c r="BM553" s="139" t="s">
        <v>875</v>
      </c>
    </row>
    <row r="554" spans="2:65" s="1" customFormat="1" ht="24.2" customHeight="1">
      <c r="B554" s="32"/>
      <c r="C554" s="128" t="s">
        <v>876</v>
      </c>
      <c r="D554" s="128" t="s">
        <v>140</v>
      </c>
      <c r="E554" s="129" t="s">
        <v>877</v>
      </c>
      <c r="F554" s="130" t="s">
        <v>878</v>
      </c>
      <c r="G554" s="131" t="s">
        <v>419</v>
      </c>
      <c r="H554" s="179"/>
      <c r="I554" s="133"/>
      <c r="J554" s="134">
        <f>ROUND(I554*H554,2)</f>
        <v>0</v>
      </c>
      <c r="K554" s="130" t="s">
        <v>144</v>
      </c>
      <c r="L554" s="32"/>
      <c r="M554" s="135" t="s">
        <v>1</v>
      </c>
      <c r="N554" s="136" t="s">
        <v>41</v>
      </c>
      <c r="P554" s="137">
        <f>O554*H554</f>
        <v>0</v>
      </c>
      <c r="Q554" s="137">
        <v>0</v>
      </c>
      <c r="R554" s="137">
        <f>Q554*H554</f>
        <v>0</v>
      </c>
      <c r="S554" s="137">
        <v>0</v>
      </c>
      <c r="T554" s="138">
        <f>S554*H554</f>
        <v>0</v>
      </c>
      <c r="AR554" s="139" t="s">
        <v>234</v>
      </c>
      <c r="AT554" s="139" t="s">
        <v>140</v>
      </c>
      <c r="AU554" s="139" t="s">
        <v>86</v>
      </c>
      <c r="AY554" s="17" t="s">
        <v>137</v>
      </c>
      <c r="BE554" s="140">
        <f>IF(N554="základní",J554,0)</f>
        <v>0</v>
      </c>
      <c r="BF554" s="140">
        <f>IF(N554="snížená",J554,0)</f>
        <v>0</v>
      </c>
      <c r="BG554" s="140">
        <f>IF(N554="zákl. přenesená",J554,0)</f>
        <v>0</v>
      </c>
      <c r="BH554" s="140">
        <f>IF(N554="sníž. přenesená",J554,0)</f>
        <v>0</v>
      </c>
      <c r="BI554" s="140">
        <f>IF(N554="nulová",J554,0)</f>
        <v>0</v>
      </c>
      <c r="BJ554" s="17" t="s">
        <v>84</v>
      </c>
      <c r="BK554" s="140">
        <f>ROUND(I554*H554,2)</f>
        <v>0</v>
      </c>
      <c r="BL554" s="17" t="s">
        <v>234</v>
      </c>
      <c r="BM554" s="139" t="s">
        <v>879</v>
      </c>
    </row>
    <row r="555" spans="2:65" s="11" customFormat="1" ht="22.9" customHeight="1">
      <c r="B555" s="116"/>
      <c r="D555" s="117" t="s">
        <v>75</v>
      </c>
      <c r="E555" s="126" t="s">
        <v>880</v>
      </c>
      <c r="F555" s="126" t="s">
        <v>881</v>
      </c>
      <c r="I555" s="119"/>
      <c r="J555" s="127">
        <f>BK555</f>
        <v>0</v>
      </c>
      <c r="L555" s="116"/>
      <c r="M555" s="121"/>
      <c r="P555" s="122">
        <f>P556</f>
        <v>0</v>
      </c>
      <c r="R555" s="122">
        <f>R556</f>
        <v>0</v>
      </c>
      <c r="T555" s="123">
        <f>T556</f>
        <v>6.9999999999999999E-4</v>
      </c>
      <c r="AR555" s="117" t="s">
        <v>86</v>
      </c>
      <c r="AT555" s="124" t="s">
        <v>75</v>
      </c>
      <c r="AU555" s="124" t="s">
        <v>84</v>
      </c>
      <c r="AY555" s="117" t="s">
        <v>137</v>
      </c>
      <c r="BK555" s="125">
        <f>BK556</f>
        <v>0</v>
      </c>
    </row>
    <row r="556" spans="2:65" s="1" customFormat="1" ht="21.75" customHeight="1">
      <c r="B556" s="32"/>
      <c r="C556" s="128" t="s">
        <v>882</v>
      </c>
      <c r="D556" s="128" t="s">
        <v>140</v>
      </c>
      <c r="E556" s="129" t="s">
        <v>883</v>
      </c>
      <c r="F556" s="130" t="s">
        <v>884</v>
      </c>
      <c r="G556" s="131" t="s">
        <v>494</v>
      </c>
      <c r="H556" s="132">
        <v>1</v>
      </c>
      <c r="I556" s="133"/>
      <c r="J556" s="134">
        <f>ROUND(I556*H556,2)</f>
        <v>0</v>
      </c>
      <c r="K556" s="130" t="s">
        <v>1</v>
      </c>
      <c r="L556" s="32"/>
      <c r="M556" s="135" t="s">
        <v>1</v>
      </c>
      <c r="N556" s="136" t="s">
        <v>41</v>
      </c>
      <c r="P556" s="137">
        <f>O556*H556</f>
        <v>0</v>
      </c>
      <c r="Q556" s="137">
        <v>0</v>
      </c>
      <c r="R556" s="137">
        <f>Q556*H556</f>
        <v>0</v>
      </c>
      <c r="S556" s="137">
        <v>6.9999999999999999E-4</v>
      </c>
      <c r="T556" s="138">
        <f>S556*H556</f>
        <v>6.9999999999999999E-4</v>
      </c>
      <c r="AR556" s="139" t="s">
        <v>234</v>
      </c>
      <c r="AT556" s="139" t="s">
        <v>140</v>
      </c>
      <c r="AU556" s="139" t="s">
        <v>86</v>
      </c>
      <c r="AY556" s="17" t="s">
        <v>137</v>
      </c>
      <c r="BE556" s="140">
        <f>IF(N556="základní",J556,0)</f>
        <v>0</v>
      </c>
      <c r="BF556" s="140">
        <f>IF(N556="snížená",J556,0)</f>
        <v>0</v>
      </c>
      <c r="BG556" s="140">
        <f>IF(N556="zákl. přenesená",J556,0)</f>
        <v>0</v>
      </c>
      <c r="BH556" s="140">
        <f>IF(N556="sníž. přenesená",J556,0)</f>
        <v>0</v>
      </c>
      <c r="BI556" s="140">
        <f>IF(N556="nulová",J556,0)</f>
        <v>0</v>
      </c>
      <c r="BJ556" s="17" t="s">
        <v>84</v>
      </c>
      <c r="BK556" s="140">
        <f>ROUND(I556*H556,2)</f>
        <v>0</v>
      </c>
      <c r="BL556" s="17" t="s">
        <v>234</v>
      </c>
      <c r="BM556" s="139" t="s">
        <v>885</v>
      </c>
    </row>
    <row r="557" spans="2:65" s="11" customFormat="1" ht="22.9" customHeight="1">
      <c r="B557" s="116"/>
      <c r="D557" s="117" t="s">
        <v>75</v>
      </c>
      <c r="E557" s="126" t="s">
        <v>886</v>
      </c>
      <c r="F557" s="126" t="s">
        <v>887</v>
      </c>
      <c r="I557" s="119"/>
      <c r="J557" s="127">
        <f>BK557</f>
        <v>0</v>
      </c>
      <c r="L557" s="116"/>
      <c r="M557" s="121"/>
      <c r="P557" s="122">
        <f>SUM(P558:P588)</f>
        <v>0</v>
      </c>
      <c r="R557" s="122">
        <f>SUM(R558:R588)</f>
        <v>0.14924000000000001</v>
      </c>
      <c r="T557" s="123">
        <f>SUM(T558:T588)</f>
        <v>0.96941999999999995</v>
      </c>
      <c r="AR557" s="117" t="s">
        <v>86</v>
      </c>
      <c r="AT557" s="124" t="s">
        <v>75</v>
      </c>
      <c r="AU557" s="124" t="s">
        <v>84</v>
      </c>
      <c r="AY557" s="117" t="s">
        <v>137</v>
      </c>
      <c r="BK557" s="125">
        <f>SUM(BK558:BK588)</f>
        <v>0</v>
      </c>
    </row>
    <row r="558" spans="2:65" s="1" customFormat="1" ht="16.5" customHeight="1">
      <c r="B558" s="32"/>
      <c r="C558" s="128" t="s">
        <v>888</v>
      </c>
      <c r="D558" s="128" t="s">
        <v>140</v>
      </c>
      <c r="E558" s="129" t="s">
        <v>889</v>
      </c>
      <c r="F558" s="130" t="s">
        <v>890</v>
      </c>
      <c r="G558" s="131" t="s">
        <v>891</v>
      </c>
      <c r="H558" s="132">
        <v>10</v>
      </c>
      <c r="I558" s="133"/>
      <c r="J558" s="134">
        <f t="shared" ref="J558:J564" si="20">ROUND(I558*H558,2)</f>
        <v>0</v>
      </c>
      <c r="K558" s="130" t="s">
        <v>144</v>
      </c>
      <c r="L558" s="32"/>
      <c r="M558" s="135" t="s">
        <v>1</v>
      </c>
      <c r="N558" s="136" t="s">
        <v>41</v>
      </c>
      <c r="P558" s="137">
        <f t="shared" ref="P558:P564" si="21">O558*H558</f>
        <v>0</v>
      </c>
      <c r="Q558" s="137">
        <v>1.0000000000000001E-5</v>
      </c>
      <c r="R558" s="137">
        <f t="shared" ref="R558:R564" si="22">Q558*H558</f>
        <v>1E-4</v>
      </c>
      <c r="S558" s="137">
        <v>0</v>
      </c>
      <c r="T558" s="138">
        <f t="shared" ref="T558:T564" si="23">S558*H558</f>
        <v>0</v>
      </c>
      <c r="AR558" s="139" t="s">
        <v>234</v>
      </c>
      <c r="AT558" s="139" t="s">
        <v>140</v>
      </c>
      <c r="AU558" s="139" t="s">
        <v>86</v>
      </c>
      <c r="AY558" s="17" t="s">
        <v>137</v>
      </c>
      <c r="BE558" s="140">
        <f t="shared" ref="BE558:BE564" si="24">IF(N558="základní",J558,0)</f>
        <v>0</v>
      </c>
      <c r="BF558" s="140">
        <f t="shared" ref="BF558:BF564" si="25">IF(N558="snížená",J558,0)</f>
        <v>0</v>
      </c>
      <c r="BG558" s="140">
        <f t="shared" ref="BG558:BG564" si="26">IF(N558="zákl. přenesená",J558,0)</f>
        <v>0</v>
      </c>
      <c r="BH558" s="140">
        <f t="shared" ref="BH558:BH564" si="27">IF(N558="sníž. přenesená",J558,0)</f>
        <v>0</v>
      </c>
      <c r="BI558" s="140">
        <f t="shared" ref="BI558:BI564" si="28">IF(N558="nulová",J558,0)</f>
        <v>0</v>
      </c>
      <c r="BJ558" s="17" t="s">
        <v>84</v>
      </c>
      <c r="BK558" s="140">
        <f t="shared" ref="BK558:BK564" si="29">ROUND(I558*H558,2)</f>
        <v>0</v>
      </c>
      <c r="BL558" s="17" t="s">
        <v>234</v>
      </c>
      <c r="BM558" s="139" t="s">
        <v>892</v>
      </c>
    </row>
    <row r="559" spans="2:65" s="1" customFormat="1" ht="16.5" customHeight="1">
      <c r="B559" s="32"/>
      <c r="C559" s="155" t="s">
        <v>893</v>
      </c>
      <c r="D559" s="155" t="s">
        <v>158</v>
      </c>
      <c r="E559" s="156" t="s">
        <v>894</v>
      </c>
      <c r="F559" s="157" t="s">
        <v>895</v>
      </c>
      <c r="G559" s="158" t="s">
        <v>891</v>
      </c>
      <c r="H559" s="159">
        <v>10</v>
      </c>
      <c r="I559" s="160"/>
      <c r="J559" s="161">
        <f t="shared" si="20"/>
        <v>0</v>
      </c>
      <c r="K559" s="157" t="s">
        <v>144</v>
      </c>
      <c r="L559" s="162"/>
      <c r="M559" s="163" t="s">
        <v>1</v>
      </c>
      <c r="N559" s="164" t="s">
        <v>41</v>
      </c>
      <c r="P559" s="137">
        <f t="shared" si="21"/>
        <v>0</v>
      </c>
      <c r="Q559" s="137">
        <v>0.01</v>
      </c>
      <c r="R559" s="137">
        <f t="shared" si="22"/>
        <v>0.1</v>
      </c>
      <c r="S559" s="137">
        <v>0</v>
      </c>
      <c r="T559" s="138">
        <f t="shared" si="23"/>
        <v>0</v>
      </c>
      <c r="AR559" s="139" t="s">
        <v>321</v>
      </c>
      <c r="AT559" s="139" t="s">
        <v>158</v>
      </c>
      <c r="AU559" s="139" t="s">
        <v>86</v>
      </c>
      <c r="AY559" s="17" t="s">
        <v>137</v>
      </c>
      <c r="BE559" s="140">
        <f t="shared" si="24"/>
        <v>0</v>
      </c>
      <c r="BF559" s="140">
        <f t="shared" si="25"/>
        <v>0</v>
      </c>
      <c r="BG559" s="140">
        <f t="shared" si="26"/>
        <v>0</v>
      </c>
      <c r="BH559" s="140">
        <f t="shared" si="27"/>
        <v>0</v>
      </c>
      <c r="BI559" s="140">
        <f t="shared" si="28"/>
        <v>0</v>
      </c>
      <c r="BJ559" s="17" t="s">
        <v>84</v>
      </c>
      <c r="BK559" s="140">
        <f t="shared" si="29"/>
        <v>0</v>
      </c>
      <c r="BL559" s="17" t="s">
        <v>234</v>
      </c>
      <c r="BM559" s="139" t="s">
        <v>896</v>
      </c>
    </row>
    <row r="560" spans="2:65" s="1" customFormat="1" ht="24.2" customHeight="1">
      <c r="B560" s="32"/>
      <c r="C560" s="128" t="s">
        <v>897</v>
      </c>
      <c r="D560" s="128" t="s">
        <v>140</v>
      </c>
      <c r="E560" s="129" t="s">
        <v>898</v>
      </c>
      <c r="F560" s="130" t="s">
        <v>899</v>
      </c>
      <c r="G560" s="131" t="s">
        <v>414</v>
      </c>
      <c r="H560" s="132">
        <v>11</v>
      </c>
      <c r="I560" s="133"/>
      <c r="J560" s="134">
        <f t="shared" si="20"/>
        <v>0</v>
      </c>
      <c r="K560" s="130" t="s">
        <v>144</v>
      </c>
      <c r="L560" s="32"/>
      <c r="M560" s="135" t="s">
        <v>1</v>
      </c>
      <c r="N560" s="136" t="s">
        <v>41</v>
      </c>
      <c r="P560" s="137">
        <f t="shared" si="21"/>
        <v>0</v>
      </c>
      <c r="Q560" s="137">
        <v>0</v>
      </c>
      <c r="R560" s="137">
        <f t="shared" si="22"/>
        <v>0</v>
      </c>
      <c r="S560" s="137">
        <v>0</v>
      </c>
      <c r="T560" s="138">
        <f t="shared" si="23"/>
        <v>0</v>
      </c>
      <c r="AR560" s="139" t="s">
        <v>234</v>
      </c>
      <c r="AT560" s="139" t="s">
        <v>140</v>
      </c>
      <c r="AU560" s="139" t="s">
        <v>86</v>
      </c>
      <c r="AY560" s="17" t="s">
        <v>137</v>
      </c>
      <c r="BE560" s="140">
        <f t="shared" si="24"/>
        <v>0</v>
      </c>
      <c r="BF560" s="140">
        <f t="shared" si="25"/>
        <v>0</v>
      </c>
      <c r="BG560" s="140">
        <f t="shared" si="26"/>
        <v>0</v>
      </c>
      <c r="BH560" s="140">
        <f t="shared" si="27"/>
        <v>0</v>
      </c>
      <c r="BI560" s="140">
        <f t="shared" si="28"/>
        <v>0</v>
      </c>
      <c r="BJ560" s="17" t="s">
        <v>84</v>
      </c>
      <c r="BK560" s="140">
        <f t="shared" si="29"/>
        <v>0</v>
      </c>
      <c r="BL560" s="17" t="s">
        <v>234</v>
      </c>
      <c r="BM560" s="139" t="s">
        <v>900</v>
      </c>
    </row>
    <row r="561" spans="2:65" s="1" customFormat="1" ht="16.5" customHeight="1">
      <c r="B561" s="32"/>
      <c r="C561" s="155" t="s">
        <v>901</v>
      </c>
      <c r="D561" s="155" t="s">
        <v>158</v>
      </c>
      <c r="E561" s="156" t="s">
        <v>902</v>
      </c>
      <c r="F561" s="157" t="s">
        <v>903</v>
      </c>
      <c r="G561" s="158" t="s">
        <v>414</v>
      </c>
      <c r="H561" s="159">
        <v>11</v>
      </c>
      <c r="I561" s="160"/>
      <c r="J561" s="161">
        <f t="shared" si="20"/>
        <v>0</v>
      </c>
      <c r="K561" s="157" t="s">
        <v>1</v>
      </c>
      <c r="L561" s="162"/>
      <c r="M561" s="163" t="s">
        <v>1</v>
      </c>
      <c r="N561" s="164" t="s">
        <v>41</v>
      </c>
      <c r="P561" s="137">
        <f t="shared" si="21"/>
        <v>0</v>
      </c>
      <c r="Q561" s="137">
        <v>0</v>
      </c>
      <c r="R561" s="137">
        <f t="shared" si="22"/>
        <v>0</v>
      </c>
      <c r="S561" s="137">
        <v>0</v>
      </c>
      <c r="T561" s="138">
        <f t="shared" si="23"/>
        <v>0</v>
      </c>
      <c r="AR561" s="139" t="s">
        <v>321</v>
      </c>
      <c r="AT561" s="139" t="s">
        <v>158</v>
      </c>
      <c r="AU561" s="139" t="s">
        <v>86</v>
      </c>
      <c r="AY561" s="17" t="s">
        <v>137</v>
      </c>
      <c r="BE561" s="140">
        <f t="shared" si="24"/>
        <v>0</v>
      </c>
      <c r="BF561" s="140">
        <f t="shared" si="25"/>
        <v>0</v>
      </c>
      <c r="BG561" s="140">
        <f t="shared" si="26"/>
        <v>0</v>
      </c>
      <c r="BH561" s="140">
        <f t="shared" si="27"/>
        <v>0</v>
      </c>
      <c r="BI561" s="140">
        <f t="shared" si="28"/>
        <v>0</v>
      </c>
      <c r="BJ561" s="17" t="s">
        <v>84</v>
      </c>
      <c r="BK561" s="140">
        <f t="shared" si="29"/>
        <v>0</v>
      </c>
      <c r="BL561" s="17" t="s">
        <v>234</v>
      </c>
      <c r="BM561" s="139" t="s">
        <v>904</v>
      </c>
    </row>
    <row r="562" spans="2:65" s="1" customFormat="1" ht="21.75" customHeight="1">
      <c r="B562" s="32"/>
      <c r="C562" s="128" t="s">
        <v>905</v>
      </c>
      <c r="D562" s="128" t="s">
        <v>140</v>
      </c>
      <c r="E562" s="129" t="s">
        <v>906</v>
      </c>
      <c r="F562" s="130" t="s">
        <v>907</v>
      </c>
      <c r="G562" s="131" t="s">
        <v>414</v>
      </c>
      <c r="H562" s="132">
        <v>11</v>
      </c>
      <c r="I562" s="133"/>
      <c r="J562" s="134">
        <f t="shared" si="20"/>
        <v>0</v>
      </c>
      <c r="K562" s="130" t="s">
        <v>144</v>
      </c>
      <c r="L562" s="32"/>
      <c r="M562" s="135" t="s">
        <v>1</v>
      </c>
      <c r="N562" s="136" t="s">
        <v>41</v>
      </c>
      <c r="P562" s="137">
        <f t="shared" si="21"/>
        <v>0</v>
      </c>
      <c r="Q562" s="137">
        <v>0</v>
      </c>
      <c r="R562" s="137">
        <f t="shared" si="22"/>
        <v>0</v>
      </c>
      <c r="S562" s="137">
        <v>0</v>
      </c>
      <c r="T562" s="138">
        <f t="shared" si="23"/>
        <v>0</v>
      </c>
      <c r="AR562" s="139" t="s">
        <v>234</v>
      </c>
      <c r="AT562" s="139" t="s">
        <v>140</v>
      </c>
      <c r="AU562" s="139" t="s">
        <v>86</v>
      </c>
      <c r="AY562" s="17" t="s">
        <v>137</v>
      </c>
      <c r="BE562" s="140">
        <f t="shared" si="24"/>
        <v>0</v>
      </c>
      <c r="BF562" s="140">
        <f t="shared" si="25"/>
        <v>0</v>
      </c>
      <c r="BG562" s="140">
        <f t="shared" si="26"/>
        <v>0</v>
      </c>
      <c r="BH562" s="140">
        <f t="shared" si="27"/>
        <v>0</v>
      </c>
      <c r="BI562" s="140">
        <f t="shared" si="28"/>
        <v>0</v>
      </c>
      <c r="BJ562" s="17" t="s">
        <v>84</v>
      </c>
      <c r="BK562" s="140">
        <f t="shared" si="29"/>
        <v>0</v>
      </c>
      <c r="BL562" s="17" t="s">
        <v>234</v>
      </c>
      <c r="BM562" s="139" t="s">
        <v>908</v>
      </c>
    </row>
    <row r="563" spans="2:65" s="1" customFormat="1" ht="21.75" customHeight="1">
      <c r="B563" s="32"/>
      <c r="C563" s="155" t="s">
        <v>909</v>
      </c>
      <c r="D563" s="155" t="s">
        <v>158</v>
      </c>
      <c r="E563" s="156" t="s">
        <v>910</v>
      </c>
      <c r="F563" s="157" t="s">
        <v>911</v>
      </c>
      <c r="G563" s="158" t="s">
        <v>414</v>
      </c>
      <c r="H563" s="159">
        <v>11</v>
      </c>
      <c r="I563" s="160"/>
      <c r="J563" s="161">
        <f t="shared" si="20"/>
        <v>0</v>
      </c>
      <c r="K563" s="157" t="s">
        <v>144</v>
      </c>
      <c r="L563" s="162"/>
      <c r="M563" s="163" t="s">
        <v>1</v>
      </c>
      <c r="N563" s="164" t="s">
        <v>41</v>
      </c>
      <c r="P563" s="137">
        <f t="shared" si="21"/>
        <v>0</v>
      </c>
      <c r="Q563" s="137">
        <v>1.2E-4</v>
      </c>
      <c r="R563" s="137">
        <f t="shared" si="22"/>
        <v>1.32E-3</v>
      </c>
      <c r="S563" s="137">
        <v>0</v>
      </c>
      <c r="T563" s="138">
        <f t="shared" si="23"/>
        <v>0</v>
      </c>
      <c r="AR563" s="139" t="s">
        <v>321</v>
      </c>
      <c r="AT563" s="139" t="s">
        <v>158</v>
      </c>
      <c r="AU563" s="139" t="s">
        <v>86</v>
      </c>
      <c r="AY563" s="17" t="s">
        <v>137</v>
      </c>
      <c r="BE563" s="140">
        <f t="shared" si="24"/>
        <v>0</v>
      </c>
      <c r="BF563" s="140">
        <f t="shared" si="25"/>
        <v>0</v>
      </c>
      <c r="BG563" s="140">
        <f t="shared" si="26"/>
        <v>0</v>
      </c>
      <c r="BH563" s="140">
        <f t="shared" si="27"/>
        <v>0</v>
      </c>
      <c r="BI563" s="140">
        <f t="shared" si="28"/>
        <v>0</v>
      </c>
      <c r="BJ563" s="17" t="s">
        <v>84</v>
      </c>
      <c r="BK563" s="140">
        <f t="shared" si="29"/>
        <v>0</v>
      </c>
      <c r="BL563" s="17" t="s">
        <v>234</v>
      </c>
      <c r="BM563" s="139" t="s">
        <v>912</v>
      </c>
    </row>
    <row r="564" spans="2:65" s="1" customFormat="1" ht="16.5" customHeight="1">
      <c r="B564" s="32"/>
      <c r="C564" s="128" t="s">
        <v>913</v>
      </c>
      <c r="D564" s="128" t="s">
        <v>140</v>
      </c>
      <c r="E564" s="129" t="s">
        <v>914</v>
      </c>
      <c r="F564" s="130" t="s">
        <v>915</v>
      </c>
      <c r="G564" s="131" t="s">
        <v>237</v>
      </c>
      <c r="H564" s="132">
        <v>3.4</v>
      </c>
      <c r="I564" s="133"/>
      <c r="J564" s="134">
        <f t="shared" si="20"/>
        <v>0</v>
      </c>
      <c r="K564" s="130" t="s">
        <v>144</v>
      </c>
      <c r="L564" s="32"/>
      <c r="M564" s="135" t="s">
        <v>1</v>
      </c>
      <c r="N564" s="136" t="s">
        <v>41</v>
      </c>
      <c r="P564" s="137">
        <f t="shared" si="21"/>
        <v>0</v>
      </c>
      <c r="Q564" s="137">
        <v>0</v>
      </c>
      <c r="R564" s="137">
        <f t="shared" si="22"/>
        <v>0</v>
      </c>
      <c r="S564" s="137">
        <v>0</v>
      </c>
      <c r="T564" s="138">
        <f t="shared" si="23"/>
        <v>0</v>
      </c>
      <c r="AR564" s="139" t="s">
        <v>234</v>
      </c>
      <c r="AT564" s="139" t="s">
        <v>140</v>
      </c>
      <c r="AU564" s="139" t="s">
        <v>86</v>
      </c>
      <c r="AY564" s="17" t="s">
        <v>137</v>
      </c>
      <c r="BE564" s="140">
        <f t="shared" si="24"/>
        <v>0</v>
      </c>
      <c r="BF564" s="140">
        <f t="shared" si="25"/>
        <v>0</v>
      </c>
      <c r="BG564" s="140">
        <f t="shared" si="26"/>
        <v>0</v>
      </c>
      <c r="BH564" s="140">
        <f t="shared" si="27"/>
        <v>0</v>
      </c>
      <c r="BI564" s="140">
        <f t="shared" si="28"/>
        <v>0</v>
      </c>
      <c r="BJ564" s="17" t="s">
        <v>84</v>
      </c>
      <c r="BK564" s="140">
        <f t="shared" si="29"/>
        <v>0</v>
      </c>
      <c r="BL564" s="17" t="s">
        <v>234</v>
      </c>
      <c r="BM564" s="139" t="s">
        <v>916</v>
      </c>
    </row>
    <row r="565" spans="2:65" s="12" customFormat="1">
      <c r="B565" s="141"/>
      <c r="D565" s="142" t="s">
        <v>150</v>
      </c>
      <c r="E565" s="143" t="s">
        <v>1</v>
      </c>
      <c r="F565" s="144" t="s">
        <v>917</v>
      </c>
      <c r="H565" s="145">
        <v>3.4</v>
      </c>
      <c r="I565" s="146"/>
      <c r="L565" s="141"/>
      <c r="M565" s="147"/>
      <c r="T565" s="148"/>
      <c r="AT565" s="143" t="s">
        <v>150</v>
      </c>
      <c r="AU565" s="143" t="s">
        <v>86</v>
      </c>
      <c r="AV565" s="12" t="s">
        <v>86</v>
      </c>
      <c r="AW565" s="12" t="s">
        <v>32</v>
      </c>
      <c r="AX565" s="12" t="s">
        <v>84</v>
      </c>
      <c r="AY565" s="143" t="s">
        <v>137</v>
      </c>
    </row>
    <row r="566" spans="2:65" s="1" customFormat="1" ht="16.5" customHeight="1">
      <c r="B566" s="32"/>
      <c r="C566" s="155" t="s">
        <v>918</v>
      </c>
      <c r="D566" s="155" t="s">
        <v>158</v>
      </c>
      <c r="E566" s="156" t="s">
        <v>919</v>
      </c>
      <c r="F566" s="157" t="s">
        <v>920</v>
      </c>
      <c r="G566" s="158" t="s">
        <v>414</v>
      </c>
      <c r="H566" s="159">
        <v>4</v>
      </c>
      <c r="I566" s="160"/>
      <c r="J566" s="161">
        <f t="shared" ref="J566:J576" si="30">ROUND(I566*H566,2)</f>
        <v>0</v>
      </c>
      <c r="K566" s="157" t="s">
        <v>144</v>
      </c>
      <c r="L566" s="162"/>
      <c r="M566" s="163" t="s">
        <v>1</v>
      </c>
      <c r="N566" s="164" t="s">
        <v>41</v>
      </c>
      <c r="P566" s="137">
        <f t="shared" ref="P566:P576" si="31">O566*H566</f>
        <v>0</v>
      </c>
      <c r="Q566" s="137">
        <v>5.8999999999999999E-3</v>
      </c>
      <c r="R566" s="137">
        <f t="shared" ref="R566:R576" si="32">Q566*H566</f>
        <v>2.3599999999999999E-2</v>
      </c>
      <c r="S566" s="137">
        <v>0</v>
      </c>
      <c r="T566" s="138">
        <f t="shared" ref="T566:T576" si="33">S566*H566</f>
        <v>0</v>
      </c>
      <c r="AR566" s="139" t="s">
        <v>321</v>
      </c>
      <c r="AT566" s="139" t="s">
        <v>158</v>
      </c>
      <c r="AU566" s="139" t="s">
        <v>86</v>
      </c>
      <c r="AY566" s="17" t="s">
        <v>137</v>
      </c>
      <c r="BE566" s="140">
        <f t="shared" ref="BE566:BE576" si="34">IF(N566="základní",J566,0)</f>
        <v>0</v>
      </c>
      <c r="BF566" s="140">
        <f t="shared" ref="BF566:BF576" si="35">IF(N566="snížená",J566,0)</f>
        <v>0</v>
      </c>
      <c r="BG566" s="140">
        <f t="shared" ref="BG566:BG576" si="36">IF(N566="zákl. přenesená",J566,0)</f>
        <v>0</v>
      </c>
      <c r="BH566" s="140">
        <f t="shared" ref="BH566:BH576" si="37">IF(N566="sníž. přenesená",J566,0)</f>
        <v>0</v>
      </c>
      <c r="BI566" s="140">
        <f t="shared" ref="BI566:BI576" si="38">IF(N566="nulová",J566,0)</f>
        <v>0</v>
      </c>
      <c r="BJ566" s="17" t="s">
        <v>84</v>
      </c>
      <c r="BK566" s="140">
        <f t="shared" ref="BK566:BK576" si="39">ROUND(I566*H566,2)</f>
        <v>0</v>
      </c>
      <c r="BL566" s="17" t="s">
        <v>234</v>
      </c>
      <c r="BM566" s="139" t="s">
        <v>921</v>
      </c>
    </row>
    <row r="567" spans="2:65" s="1" customFormat="1" ht="24.2" customHeight="1">
      <c r="B567" s="32"/>
      <c r="C567" s="128" t="s">
        <v>922</v>
      </c>
      <c r="D567" s="128" t="s">
        <v>140</v>
      </c>
      <c r="E567" s="129" t="s">
        <v>923</v>
      </c>
      <c r="F567" s="130" t="s">
        <v>924</v>
      </c>
      <c r="G567" s="131" t="s">
        <v>494</v>
      </c>
      <c r="H567" s="132">
        <v>1</v>
      </c>
      <c r="I567" s="133"/>
      <c r="J567" s="134">
        <f t="shared" si="30"/>
        <v>0</v>
      </c>
      <c r="K567" s="130" t="s">
        <v>144</v>
      </c>
      <c r="L567" s="32"/>
      <c r="M567" s="135" t="s">
        <v>1</v>
      </c>
      <c r="N567" s="136" t="s">
        <v>41</v>
      </c>
      <c r="P567" s="137">
        <f t="shared" si="31"/>
        <v>0</v>
      </c>
      <c r="Q567" s="137">
        <v>6.9999999999999994E-5</v>
      </c>
      <c r="R567" s="137">
        <f t="shared" si="32"/>
        <v>6.9999999999999994E-5</v>
      </c>
      <c r="S567" s="137">
        <v>0</v>
      </c>
      <c r="T567" s="138">
        <f t="shared" si="33"/>
        <v>0</v>
      </c>
      <c r="AR567" s="139" t="s">
        <v>234</v>
      </c>
      <c r="AT567" s="139" t="s">
        <v>140</v>
      </c>
      <c r="AU567" s="139" t="s">
        <v>86</v>
      </c>
      <c r="AY567" s="17" t="s">
        <v>137</v>
      </c>
      <c r="BE567" s="140">
        <f t="shared" si="34"/>
        <v>0</v>
      </c>
      <c r="BF567" s="140">
        <f t="shared" si="35"/>
        <v>0</v>
      </c>
      <c r="BG567" s="140">
        <f t="shared" si="36"/>
        <v>0</v>
      </c>
      <c r="BH567" s="140">
        <f t="shared" si="37"/>
        <v>0</v>
      </c>
      <c r="BI567" s="140">
        <f t="shared" si="38"/>
        <v>0</v>
      </c>
      <c r="BJ567" s="17" t="s">
        <v>84</v>
      </c>
      <c r="BK567" s="140">
        <f t="shared" si="39"/>
        <v>0</v>
      </c>
      <c r="BL567" s="17" t="s">
        <v>234</v>
      </c>
      <c r="BM567" s="139" t="s">
        <v>925</v>
      </c>
    </row>
    <row r="568" spans="2:65" s="1" customFormat="1" ht="37.9" customHeight="1">
      <c r="B568" s="32"/>
      <c r="C568" s="128" t="s">
        <v>926</v>
      </c>
      <c r="D568" s="128" t="s">
        <v>140</v>
      </c>
      <c r="E568" s="129" t="s">
        <v>927</v>
      </c>
      <c r="F568" s="130" t="s">
        <v>928</v>
      </c>
      <c r="G568" s="131" t="s">
        <v>929</v>
      </c>
      <c r="H568" s="132">
        <v>80</v>
      </c>
      <c r="I568" s="133"/>
      <c r="J568" s="134">
        <f t="shared" si="30"/>
        <v>0</v>
      </c>
      <c r="K568" s="130" t="s">
        <v>144</v>
      </c>
      <c r="L568" s="32"/>
      <c r="M568" s="135" t="s">
        <v>1</v>
      </c>
      <c r="N568" s="136" t="s">
        <v>41</v>
      </c>
      <c r="P568" s="137">
        <f t="shared" si="31"/>
        <v>0</v>
      </c>
      <c r="Q568" s="137">
        <v>6.0000000000000002E-5</v>
      </c>
      <c r="R568" s="137">
        <f t="shared" si="32"/>
        <v>4.8000000000000004E-3</v>
      </c>
      <c r="S568" s="137">
        <v>0</v>
      </c>
      <c r="T568" s="138">
        <f t="shared" si="33"/>
        <v>0</v>
      </c>
      <c r="AR568" s="139" t="s">
        <v>234</v>
      </c>
      <c r="AT568" s="139" t="s">
        <v>140</v>
      </c>
      <c r="AU568" s="139" t="s">
        <v>86</v>
      </c>
      <c r="AY568" s="17" t="s">
        <v>137</v>
      </c>
      <c r="BE568" s="140">
        <f t="shared" si="34"/>
        <v>0</v>
      </c>
      <c r="BF568" s="140">
        <f t="shared" si="35"/>
        <v>0</v>
      </c>
      <c r="BG568" s="140">
        <f t="shared" si="36"/>
        <v>0</v>
      </c>
      <c r="BH568" s="140">
        <f t="shared" si="37"/>
        <v>0</v>
      </c>
      <c r="BI568" s="140">
        <f t="shared" si="38"/>
        <v>0</v>
      </c>
      <c r="BJ568" s="17" t="s">
        <v>84</v>
      </c>
      <c r="BK568" s="140">
        <f t="shared" si="39"/>
        <v>0</v>
      </c>
      <c r="BL568" s="17" t="s">
        <v>234</v>
      </c>
      <c r="BM568" s="139" t="s">
        <v>930</v>
      </c>
    </row>
    <row r="569" spans="2:65" s="1" customFormat="1" ht="24.2" customHeight="1">
      <c r="B569" s="32"/>
      <c r="C569" s="128" t="s">
        <v>931</v>
      </c>
      <c r="D569" s="128" t="s">
        <v>140</v>
      </c>
      <c r="E569" s="129" t="s">
        <v>932</v>
      </c>
      <c r="F569" s="130" t="s">
        <v>933</v>
      </c>
      <c r="G569" s="131" t="s">
        <v>414</v>
      </c>
      <c r="H569" s="132">
        <v>20</v>
      </c>
      <c r="I569" s="133"/>
      <c r="J569" s="134">
        <f t="shared" si="30"/>
        <v>0</v>
      </c>
      <c r="K569" s="130" t="s">
        <v>1</v>
      </c>
      <c r="L569" s="32"/>
      <c r="M569" s="135" t="s">
        <v>1</v>
      </c>
      <c r="N569" s="136" t="s">
        <v>41</v>
      </c>
      <c r="P569" s="137">
        <f t="shared" si="31"/>
        <v>0</v>
      </c>
      <c r="Q569" s="137">
        <v>0</v>
      </c>
      <c r="R569" s="137">
        <f t="shared" si="32"/>
        <v>0</v>
      </c>
      <c r="S569" s="137">
        <v>0</v>
      </c>
      <c r="T569" s="138">
        <f t="shared" si="33"/>
        <v>0</v>
      </c>
      <c r="AR569" s="139" t="s">
        <v>234</v>
      </c>
      <c r="AT569" s="139" t="s">
        <v>140</v>
      </c>
      <c r="AU569" s="139" t="s">
        <v>86</v>
      </c>
      <c r="AY569" s="17" t="s">
        <v>137</v>
      </c>
      <c r="BE569" s="140">
        <f t="shared" si="34"/>
        <v>0</v>
      </c>
      <c r="BF569" s="140">
        <f t="shared" si="35"/>
        <v>0</v>
      </c>
      <c r="BG569" s="140">
        <f t="shared" si="36"/>
        <v>0</v>
      </c>
      <c r="BH569" s="140">
        <f t="shared" si="37"/>
        <v>0</v>
      </c>
      <c r="BI569" s="140">
        <f t="shared" si="38"/>
        <v>0</v>
      </c>
      <c r="BJ569" s="17" t="s">
        <v>84</v>
      </c>
      <c r="BK569" s="140">
        <f t="shared" si="39"/>
        <v>0</v>
      </c>
      <c r="BL569" s="17" t="s">
        <v>234</v>
      </c>
      <c r="BM569" s="139" t="s">
        <v>934</v>
      </c>
    </row>
    <row r="570" spans="2:65" s="1" customFormat="1" ht="21.75" customHeight="1">
      <c r="B570" s="32"/>
      <c r="C570" s="128" t="s">
        <v>935</v>
      </c>
      <c r="D570" s="128" t="s">
        <v>140</v>
      </c>
      <c r="E570" s="129" t="s">
        <v>936</v>
      </c>
      <c r="F570" s="130" t="s">
        <v>937</v>
      </c>
      <c r="G570" s="131" t="s">
        <v>494</v>
      </c>
      <c r="H570" s="132">
        <v>3</v>
      </c>
      <c r="I570" s="133"/>
      <c r="J570" s="134">
        <f t="shared" si="30"/>
        <v>0</v>
      </c>
      <c r="K570" s="130" t="s">
        <v>1</v>
      </c>
      <c r="L570" s="32"/>
      <c r="M570" s="135" t="s">
        <v>1</v>
      </c>
      <c r="N570" s="136" t="s">
        <v>41</v>
      </c>
      <c r="P570" s="137">
        <f t="shared" si="31"/>
        <v>0</v>
      </c>
      <c r="Q570" s="137">
        <v>5.0000000000000002E-5</v>
      </c>
      <c r="R570" s="137">
        <f t="shared" si="32"/>
        <v>1.5000000000000001E-4</v>
      </c>
      <c r="S570" s="137">
        <v>0</v>
      </c>
      <c r="T570" s="138">
        <f t="shared" si="33"/>
        <v>0</v>
      </c>
      <c r="AR570" s="139" t="s">
        <v>234</v>
      </c>
      <c r="AT570" s="139" t="s">
        <v>140</v>
      </c>
      <c r="AU570" s="139" t="s">
        <v>86</v>
      </c>
      <c r="AY570" s="17" t="s">
        <v>137</v>
      </c>
      <c r="BE570" s="140">
        <f t="shared" si="34"/>
        <v>0</v>
      </c>
      <c r="BF570" s="140">
        <f t="shared" si="35"/>
        <v>0</v>
      </c>
      <c r="BG570" s="140">
        <f t="shared" si="36"/>
        <v>0</v>
      </c>
      <c r="BH570" s="140">
        <f t="shared" si="37"/>
        <v>0</v>
      </c>
      <c r="BI570" s="140">
        <f t="shared" si="38"/>
        <v>0</v>
      </c>
      <c r="BJ570" s="17" t="s">
        <v>84</v>
      </c>
      <c r="BK570" s="140">
        <f t="shared" si="39"/>
        <v>0</v>
      </c>
      <c r="BL570" s="17" t="s">
        <v>234</v>
      </c>
      <c r="BM570" s="139" t="s">
        <v>938</v>
      </c>
    </row>
    <row r="571" spans="2:65" s="1" customFormat="1" ht="37.9" customHeight="1">
      <c r="B571" s="32"/>
      <c r="C571" s="128" t="s">
        <v>939</v>
      </c>
      <c r="D571" s="128" t="s">
        <v>140</v>
      </c>
      <c r="E571" s="129" t="s">
        <v>940</v>
      </c>
      <c r="F571" s="130" t="s">
        <v>941</v>
      </c>
      <c r="G571" s="131" t="s">
        <v>494</v>
      </c>
      <c r="H571" s="132">
        <v>3</v>
      </c>
      <c r="I571" s="133"/>
      <c r="J571" s="134">
        <f t="shared" si="30"/>
        <v>0</v>
      </c>
      <c r="K571" s="130" t="s">
        <v>1</v>
      </c>
      <c r="L571" s="32"/>
      <c r="M571" s="135" t="s">
        <v>1</v>
      </c>
      <c r="N571" s="136" t="s">
        <v>41</v>
      </c>
      <c r="P571" s="137">
        <f t="shared" si="31"/>
        <v>0</v>
      </c>
      <c r="Q571" s="137">
        <v>6.0000000000000001E-3</v>
      </c>
      <c r="R571" s="137">
        <f t="shared" si="32"/>
        <v>1.8000000000000002E-2</v>
      </c>
      <c r="S571" s="137">
        <v>0</v>
      </c>
      <c r="T571" s="138">
        <f t="shared" si="33"/>
        <v>0</v>
      </c>
      <c r="AR571" s="139" t="s">
        <v>234</v>
      </c>
      <c r="AT571" s="139" t="s">
        <v>140</v>
      </c>
      <c r="AU571" s="139" t="s">
        <v>86</v>
      </c>
      <c r="AY571" s="17" t="s">
        <v>137</v>
      </c>
      <c r="BE571" s="140">
        <f t="shared" si="34"/>
        <v>0</v>
      </c>
      <c r="BF571" s="140">
        <f t="shared" si="35"/>
        <v>0</v>
      </c>
      <c r="BG571" s="140">
        <f t="shared" si="36"/>
        <v>0</v>
      </c>
      <c r="BH571" s="140">
        <f t="shared" si="37"/>
        <v>0</v>
      </c>
      <c r="BI571" s="140">
        <f t="shared" si="38"/>
        <v>0</v>
      </c>
      <c r="BJ571" s="17" t="s">
        <v>84</v>
      </c>
      <c r="BK571" s="140">
        <f t="shared" si="39"/>
        <v>0</v>
      </c>
      <c r="BL571" s="17" t="s">
        <v>234</v>
      </c>
      <c r="BM571" s="139" t="s">
        <v>942</v>
      </c>
    </row>
    <row r="572" spans="2:65" s="1" customFormat="1" ht="33" customHeight="1">
      <c r="B572" s="32"/>
      <c r="C572" s="128" t="s">
        <v>943</v>
      </c>
      <c r="D572" s="128" t="s">
        <v>140</v>
      </c>
      <c r="E572" s="129" t="s">
        <v>944</v>
      </c>
      <c r="F572" s="130" t="s">
        <v>945</v>
      </c>
      <c r="G572" s="131" t="s">
        <v>494</v>
      </c>
      <c r="H572" s="132">
        <v>3</v>
      </c>
      <c r="I572" s="133"/>
      <c r="J572" s="134">
        <f t="shared" si="30"/>
        <v>0</v>
      </c>
      <c r="K572" s="130" t="s">
        <v>1</v>
      </c>
      <c r="L572" s="32"/>
      <c r="M572" s="135" t="s">
        <v>1</v>
      </c>
      <c r="N572" s="136" t="s">
        <v>41</v>
      </c>
      <c r="P572" s="137">
        <f t="shared" si="31"/>
        <v>0</v>
      </c>
      <c r="Q572" s="137">
        <v>0</v>
      </c>
      <c r="R572" s="137">
        <f t="shared" si="32"/>
        <v>0</v>
      </c>
      <c r="S572" s="137">
        <v>0</v>
      </c>
      <c r="T572" s="138">
        <f t="shared" si="33"/>
        <v>0</v>
      </c>
      <c r="AR572" s="139" t="s">
        <v>234</v>
      </c>
      <c r="AT572" s="139" t="s">
        <v>140</v>
      </c>
      <c r="AU572" s="139" t="s">
        <v>86</v>
      </c>
      <c r="AY572" s="17" t="s">
        <v>137</v>
      </c>
      <c r="BE572" s="140">
        <f t="shared" si="34"/>
        <v>0</v>
      </c>
      <c r="BF572" s="140">
        <f t="shared" si="35"/>
        <v>0</v>
      </c>
      <c r="BG572" s="140">
        <f t="shared" si="36"/>
        <v>0</v>
      </c>
      <c r="BH572" s="140">
        <f t="shared" si="37"/>
        <v>0</v>
      </c>
      <c r="BI572" s="140">
        <f t="shared" si="38"/>
        <v>0</v>
      </c>
      <c r="BJ572" s="17" t="s">
        <v>84</v>
      </c>
      <c r="BK572" s="140">
        <f t="shared" si="39"/>
        <v>0</v>
      </c>
      <c r="BL572" s="17" t="s">
        <v>234</v>
      </c>
      <c r="BM572" s="139" t="s">
        <v>946</v>
      </c>
    </row>
    <row r="573" spans="2:65" s="1" customFormat="1" ht="24.2" customHeight="1">
      <c r="B573" s="32"/>
      <c r="C573" s="128" t="s">
        <v>947</v>
      </c>
      <c r="D573" s="128" t="s">
        <v>140</v>
      </c>
      <c r="E573" s="129" t="s">
        <v>948</v>
      </c>
      <c r="F573" s="130" t="s">
        <v>949</v>
      </c>
      <c r="G573" s="131" t="s">
        <v>494</v>
      </c>
      <c r="H573" s="132">
        <v>3</v>
      </c>
      <c r="I573" s="133"/>
      <c r="J573" s="134">
        <f t="shared" si="30"/>
        <v>0</v>
      </c>
      <c r="K573" s="130" t="s">
        <v>1</v>
      </c>
      <c r="L573" s="32"/>
      <c r="M573" s="135" t="s">
        <v>1</v>
      </c>
      <c r="N573" s="136" t="s">
        <v>41</v>
      </c>
      <c r="P573" s="137">
        <f t="shared" si="31"/>
        <v>0</v>
      </c>
      <c r="Q573" s="137">
        <v>4.0000000000000002E-4</v>
      </c>
      <c r="R573" s="137">
        <f t="shared" si="32"/>
        <v>1.2000000000000001E-3</v>
      </c>
      <c r="S573" s="137">
        <v>0</v>
      </c>
      <c r="T573" s="138">
        <f t="shared" si="33"/>
        <v>0</v>
      </c>
      <c r="AR573" s="139" t="s">
        <v>234</v>
      </c>
      <c r="AT573" s="139" t="s">
        <v>140</v>
      </c>
      <c r="AU573" s="139" t="s">
        <v>86</v>
      </c>
      <c r="AY573" s="17" t="s">
        <v>137</v>
      </c>
      <c r="BE573" s="140">
        <f t="shared" si="34"/>
        <v>0</v>
      </c>
      <c r="BF573" s="140">
        <f t="shared" si="35"/>
        <v>0</v>
      </c>
      <c r="BG573" s="140">
        <f t="shared" si="36"/>
        <v>0</v>
      </c>
      <c r="BH573" s="140">
        <f t="shared" si="37"/>
        <v>0</v>
      </c>
      <c r="BI573" s="140">
        <f t="shared" si="38"/>
        <v>0</v>
      </c>
      <c r="BJ573" s="17" t="s">
        <v>84</v>
      </c>
      <c r="BK573" s="140">
        <f t="shared" si="39"/>
        <v>0</v>
      </c>
      <c r="BL573" s="17" t="s">
        <v>234</v>
      </c>
      <c r="BM573" s="139" t="s">
        <v>950</v>
      </c>
    </row>
    <row r="574" spans="2:65" s="1" customFormat="1" ht="16.5" customHeight="1">
      <c r="B574" s="32"/>
      <c r="C574" s="128" t="s">
        <v>951</v>
      </c>
      <c r="D574" s="128" t="s">
        <v>140</v>
      </c>
      <c r="E574" s="129" t="s">
        <v>952</v>
      </c>
      <c r="F574" s="130" t="s">
        <v>953</v>
      </c>
      <c r="G574" s="131" t="s">
        <v>891</v>
      </c>
      <c r="H574" s="132">
        <v>10</v>
      </c>
      <c r="I574" s="133"/>
      <c r="J574" s="134">
        <f t="shared" si="30"/>
        <v>0</v>
      </c>
      <c r="K574" s="130" t="s">
        <v>1</v>
      </c>
      <c r="L574" s="32"/>
      <c r="M574" s="135" t="s">
        <v>1</v>
      </c>
      <c r="N574" s="136" t="s">
        <v>41</v>
      </c>
      <c r="P574" s="137">
        <f t="shared" si="31"/>
        <v>0</v>
      </c>
      <c r="Q574" s="137">
        <v>0</v>
      </c>
      <c r="R574" s="137">
        <f t="shared" si="32"/>
        <v>0</v>
      </c>
      <c r="S574" s="137">
        <v>1E-3</v>
      </c>
      <c r="T574" s="138">
        <f t="shared" si="33"/>
        <v>0.01</v>
      </c>
      <c r="AR574" s="139" t="s">
        <v>234</v>
      </c>
      <c r="AT574" s="139" t="s">
        <v>140</v>
      </c>
      <c r="AU574" s="139" t="s">
        <v>86</v>
      </c>
      <c r="AY574" s="17" t="s">
        <v>137</v>
      </c>
      <c r="BE574" s="140">
        <f t="shared" si="34"/>
        <v>0</v>
      </c>
      <c r="BF574" s="140">
        <f t="shared" si="35"/>
        <v>0</v>
      </c>
      <c r="BG574" s="140">
        <f t="shared" si="36"/>
        <v>0</v>
      </c>
      <c r="BH574" s="140">
        <f t="shared" si="37"/>
        <v>0</v>
      </c>
      <c r="BI574" s="140">
        <f t="shared" si="38"/>
        <v>0</v>
      </c>
      <c r="BJ574" s="17" t="s">
        <v>84</v>
      </c>
      <c r="BK574" s="140">
        <f t="shared" si="39"/>
        <v>0</v>
      </c>
      <c r="BL574" s="17" t="s">
        <v>234</v>
      </c>
      <c r="BM574" s="139" t="s">
        <v>954</v>
      </c>
    </row>
    <row r="575" spans="2:65" s="1" customFormat="1" ht="24.2" customHeight="1">
      <c r="B575" s="32"/>
      <c r="C575" s="128" t="s">
        <v>955</v>
      </c>
      <c r="D575" s="128" t="s">
        <v>140</v>
      </c>
      <c r="E575" s="129" t="s">
        <v>956</v>
      </c>
      <c r="F575" s="130" t="s">
        <v>957</v>
      </c>
      <c r="G575" s="131" t="s">
        <v>494</v>
      </c>
      <c r="H575" s="132">
        <v>1</v>
      </c>
      <c r="I575" s="133"/>
      <c r="J575" s="134">
        <f t="shared" si="30"/>
        <v>0</v>
      </c>
      <c r="K575" s="130" t="s">
        <v>1</v>
      </c>
      <c r="L575" s="32"/>
      <c r="M575" s="135" t="s">
        <v>1</v>
      </c>
      <c r="N575" s="136" t="s">
        <v>41</v>
      </c>
      <c r="P575" s="137">
        <f t="shared" si="31"/>
        <v>0</v>
      </c>
      <c r="Q575" s="137">
        <v>0</v>
      </c>
      <c r="R575" s="137">
        <f t="shared" si="32"/>
        <v>0</v>
      </c>
      <c r="S575" s="137">
        <v>1E-3</v>
      </c>
      <c r="T575" s="138">
        <f t="shared" si="33"/>
        <v>1E-3</v>
      </c>
      <c r="AR575" s="139" t="s">
        <v>234</v>
      </c>
      <c r="AT575" s="139" t="s">
        <v>140</v>
      </c>
      <c r="AU575" s="139" t="s">
        <v>86</v>
      </c>
      <c r="AY575" s="17" t="s">
        <v>137</v>
      </c>
      <c r="BE575" s="140">
        <f t="shared" si="34"/>
        <v>0</v>
      </c>
      <c r="BF575" s="140">
        <f t="shared" si="35"/>
        <v>0</v>
      </c>
      <c r="BG575" s="140">
        <f t="shared" si="36"/>
        <v>0</v>
      </c>
      <c r="BH575" s="140">
        <f t="shared" si="37"/>
        <v>0</v>
      </c>
      <c r="BI575" s="140">
        <f t="shared" si="38"/>
        <v>0</v>
      </c>
      <c r="BJ575" s="17" t="s">
        <v>84</v>
      </c>
      <c r="BK575" s="140">
        <f t="shared" si="39"/>
        <v>0</v>
      </c>
      <c r="BL575" s="17" t="s">
        <v>234</v>
      </c>
      <c r="BM575" s="139" t="s">
        <v>958</v>
      </c>
    </row>
    <row r="576" spans="2:65" s="1" customFormat="1" ht="24.2" customHeight="1">
      <c r="B576" s="32"/>
      <c r="C576" s="128" t="s">
        <v>959</v>
      </c>
      <c r="D576" s="128" t="s">
        <v>140</v>
      </c>
      <c r="E576" s="129" t="s">
        <v>960</v>
      </c>
      <c r="F576" s="130" t="s">
        <v>961</v>
      </c>
      <c r="G576" s="131" t="s">
        <v>237</v>
      </c>
      <c r="H576" s="132">
        <v>35.72</v>
      </c>
      <c r="I576" s="133"/>
      <c r="J576" s="134">
        <f t="shared" si="30"/>
        <v>0</v>
      </c>
      <c r="K576" s="130" t="s">
        <v>144</v>
      </c>
      <c r="L576" s="32"/>
      <c r="M576" s="135" t="s">
        <v>1</v>
      </c>
      <c r="N576" s="136" t="s">
        <v>41</v>
      </c>
      <c r="P576" s="137">
        <f t="shared" si="31"/>
        <v>0</v>
      </c>
      <c r="Q576" s="137">
        <v>0</v>
      </c>
      <c r="R576" s="137">
        <f t="shared" si="32"/>
        <v>0</v>
      </c>
      <c r="S576" s="137">
        <v>1.6E-2</v>
      </c>
      <c r="T576" s="138">
        <f t="shared" si="33"/>
        <v>0.57152000000000003</v>
      </c>
      <c r="AR576" s="139" t="s">
        <v>234</v>
      </c>
      <c r="AT576" s="139" t="s">
        <v>140</v>
      </c>
      <c r="AU576" s="139" t="s">
        <v>86</v>
      </c>
      <c r="AY576" s="17" t="s">
        <v>137</v>
      </c>
      <c r="BE576" s="140">
        <f t="shared" si="34"/>
        <v>0</v>
      </c>
      <c r="BF576" s="140">
        <f t="shared" si="35"/>
        <v>0</v>
      </c>
      <c r="BG576" s="140">
        <f t="shared" si="36"/>
        <v>0</v>
      </c>
      <c r="BH576" s="140">
        <f t="shared" si="37"/>
        <v>0</v>
      </c>
      <c r="BI576" s="140">
        <f t="shared" si="38"/>
        <v>0</v>
      </c>
      <c r="BJ576" s="17" t="s">
        <v>84</v>
      </c>
      <c r="BK576" s="140">
        <f t="shared" si="39"/>
        <v>0</v>
      </c>
      <c r="BL576" s="17" t="s">
        <v>234</v>
      </c>
      <c r="BM576" s="139" t="s">
        <v>962</v>
      </c>
    </row>
    <row r="577" spans="2:65" s="13" customFormat="1">
      <c r="B577" s="149"/>
      <c r="D577" s="142" t="s">
        <v>150</v>
      </c>
      <c r="E577" s="150" t="s">
        <v>1</v>
      </c>
      <c r="F577" s="151" t="s">
        <v>963</v>
      </c>
      <c r="H577" s="150" t="s">
        <v>1</v>
      </c>
      <c r="I577" s="152"/>
      <c r="L577" s="149"/>
      <c r="M577" s="153"/>
      <c r="T577" s="154"/>
      <c r="AT577" s="150" t="s">
        <v>150</v>
      </c>
      <c r="AU577" s="150" t="s">
        <v>86</v>
      </c>
      <c r="AV577" s="13" t="s">
        <v>84</v>
      </c>
      <c r="AW577" s="13" t="s">
        <v>32</v>
      </c>
      <c r="AX577" s="13" t="s">
        <v>76</v>
      </c>
      <c r="AY577" s="150" t="s">
        <v>137</v>
      </c>
    </row>
    <row r="578" spans="2:65" s="12" customFormat="1">
      <c r="B578" s="141"/>
      <c r="D578" s="142" t="s">
        <v>150</v>
      </c>
      <c r="E578" s="143" t="s">
        <v>1</v>
      </c>
      <c r="F578" s="144" t="s">
        <v>964</v>
      </c>
      <c r="H578" s="145">
        <v>20.3</v>
      </c>
      <c r="I578" s="146"/>
      <c r="L578" s="141"/>
      <c r="M578" s="147"/>
      <c r="T578" s="148"/>
      <c r="AT578" s="143" t="s">
        <v>150</v>
      </c>
      <c r="AU578" s="143" t="s">
        <v>86</v>
      </c>
      <c r="AV578" s="12" t="s">
        <v>86</v>
      </c>
      <c r="AW578" s="12" t="s">
        <v>32</v>
      </c>
      <c r="AX578" s="12" t="s">
        <v>76</v>
      </c>
      <c r="AY578" s="143" t="s">
        <v>137</v>
      </c>
    </row>
    <row r="579" spans="2:65" s="13" customFormat="1">
      <c r="B579" s="149"/>
      <c r="D579" s="142" t="s">
        <v>150</v>
      </c>
      <c r="E579" s="150" t="s">
        <v>1</v>
      </c>
      <c r="F579" s="151" t="s">
        <v>427</v>
      </c>
      <c r="H579" s="150" t="s">
        <v>1</v>
      </c>
      <c r="I579" s="152"/>
      <c r="L579" s="149"/>
      <c r="M579" s="153"/>
      <c r="T579" s="154"/>
      <c r="AT579" s="150" t="s">
        <v>150</v>
      </c>
      <c r="AU579" s="150" t="s">
        <v>86</v>
      </c>
      <c r="AV579" s="13" t="s">
        <v>84</v>
      </c>
      <c r="AW579" s="13" t="s">
        <v>32</v>
      </c>
      <c r="AX579" s="13" t="s">
        <v>76</v>
      </c>
      <c r="AY579" s="150" t="s">
        <v>137</v>
      </c>
    </row>
    <row r="580" spans="2:65" s="12" customFormat="1">
      <c r="B580" s="141"/>
      <c r="D580" s="142" t="s">
        <v>150</v>
      </c>
      <c r="E580" s="143" t="s">
        <v>1</v>
      </c>
      <c r="F580" s="144" t="s">
        <v>965</v>
      </c>
      <c r="H580" s="145">
        <v>15.42</v>
      </c>
      <c r="I580" s="146"/>
      <c r="L580" s="141"/>
      <c r="M580" s="147"/>
      <c r="T580" s="148"/>
      <c r="AT580" s="143" t="s">
        <v>150</v>
      </c>
      <c r="AU580" s="143" t="s">
        <v>86</v>
      </c>
      <c r="AV580" s="12" t="s">
        <v>86</v>
      </c>
      <c r="AW580" s="12" t="s">
        <v>32</v>
      </c>
      <c r="AX580" s="12" t="s">
        <v>76</v>
      </c>
      <c r="AY580" s="143" t="s">
        <v>137</v>
      </c>
    </row>
    <row r="581" spans="2:65" s="14" customFormat="1">
      <c r="B581" s="165"/>
      <c r="D581" s="142" t="s">
        <v>150</v>
      </c>
      <c r="E581" s="166" t="s">
        <v>1</v>
      </c>
      <c r="F581" s="167" t="s">
        <v>178</v>
      </c>
      <c r="H581" s="168">
        <v>35.72</v>
      </c>
      <c r="I581" s="169"/>
      <c r="L581" s="165"/>
      <c r="M581" s="170"/>
      <c r="T581" s="171"/>
      <c r="AT581" s="166" t="s">
        <v>150</v>
      </c>
      <c r="AU581" s="166" t="s">
        <v>86</v>
      </c>
      <c r="AV581" s="14" t="s">
        <v>145</v>
      </c>
      <c r="AW581" s="14" t="s">
        <v>32</v>
      </c>
      <c r="AX581" s="14" t="s">
        <v>84</v>
      </c>
      <c r="AY581" s="166" t="s">
        <v>137</v>
      </c>
    </row>
    <row r="582" spans="2:65" s="1" customFormat="1" ht="21.75" customHeight="1">
      <c r="B582" s="32"/>
      <c r="C582" s="128" t="s">
        <v>966</v>
      </c>
      <c r="D582" s="128" t="s">
        <v>140</v>
      </c>
      <c r="E582" s="129" t="s">
        <v>967</v>
      </c>
      <c r="F582" s="130" t="s">
        <v>968</v>
      </c>
      <c r="G582" s="131" t="s">
        <v>143</v>
      </c>
      <c r="H582" s="132">
        <v>31</v>
      </c>
      <c r="I582" s="133"/>
      <c r="J582" s="134">
        <f>ROUND(I582*H582,2)</f>
        <v>0</v>
      </c>
      <c r="K582" s="130" t="s">
        <v>144</v>
      </c>
      <c r="L582" s="32"/>
      <c r="M582" s="135" t="s">
        <v>1</v>
      </c>
      <c r="N582" s="136" t="s">
        <v>41</v>
      </c>
      <c r="P582" s="137">
        <f>O582*H582</f>
        <v>0</v>
      </c>
      <c r="Q582" s="137">
        <v>0</v>
      </c>
      <c r="R582" s="137">
        <f>Q582*H582</f>
        <v>0</v>
      </c>
      <c r="S582" s="137">
        <v>7.0000000000000001E-3</v>
      </c>
      <c r="T582" s="138">
        <f>S582*H582</f>
        <v>0.217</v>
      </c>
      <c r="AR582" s="139" t="s">
        <v>234</v>
      </c>
      <c r="AT582" s="139" t="s">
        <v>140</v>
      </c>
      <c r="AU582" s="139" t="s">
        <v>86</v>
      </c>
      <c r="AY582" s="17" t="s">
        <v>137</v>
      </c>
      <c r="BE582" s="140">
        <f>IF(N582="základní",J582,0)</f>
        <v>0</v>
      </c>
      <c r="BF582" s="140">
        <f>IF(N582="snížená",J582,0)</f>
        <v>0</v>
      </c>
      <c r="BG582" s="140">
        <f>IF(N582="zákl. přenesená",J582,0)</f>
        <v>0</v>
      </c>
      <c r="BH582" s="140">
        <f>IF(N582="sníž. přenesená",J582,0)</f>
        <v>0</v>
      </c>
      <c r="BI582" s="140">
        <f>IF(N582="nulová",J582,0)</f>
        <v>0</v>
      </c>
      <c r="BJ582" s="17" t="s">
        <v>84</v>
      </c>
      <c r="BK582" s="140">
        <f>ROUND(I582*H582,2)</f>
        <v>0</v>
      </c>
      <c r="BL582" s="17" t="s">
        <v>234</v>
      </c>
      <c r="BM582" s="139" t="s">
        <v>969</v>
      </c>
    </row>
    <row r="583" spans="2:65" s="1" customFormat="1" ht="24.2" customHeight="1">
      <c r="B583" s="32"/>
      <c r="C583" s="128" t="s">
        <v>970</v>
      </c>
      <c r="D583" s="128" t="s">
        <v>140</v>
      </c>
      <c r="E583" s="129" t="s">
        <v>971</v>
      </c>
      <c r="F583" s="130" t="s">
        <v>972</v>
      </c>
      <c r="G583" s="131" t="s">
        <v>414</v>
      </c>
      <c r="H583" s="132">
        <v>31</v>
      </c>
      <c r="I583" s="133"/>
      <c r="J583" s="134">
        <f>ROUND(I583*H583,2)</f>
        <v>0</v>
      </c>
      <c r="K583" s="130" t="s">
        <v>144</v>
      </c>
      <c r="L583" s="32"/>
      <c r="M583" s="135" t="s">
        <v>1</v>
      </c>
      <c r="N583" s="136" t="s">
        <v>41</v>
      </c>
      <c r="P583" s="137">
        <f>O583*H583</f>
        <v>0</v>
      </c>
      <c r="Q583" s="137">
        <v>0</v>
      </c>
      <c r="R583" s="137">
        <f>Q583*H583</f>
        <v>0</v>
      </c>
      <c r="S583" s="137">
        <v>4.0000000000000002E-4</v>
      </c>
      <c r="T583" s="138">
        <f>S583*H583</f>
        <v>1.2400000000000001E-2</v>
      </c>
      <c r="AR583" s="139" t="s">
        <v>234</v>
      </c>
      <c r="AT583" s="139" t="s">
        <v>140</v>
      </c>
      <c r="AU583" s="139" t="s">
        <v>86</v>
      </c>
      <c r="AY583" s="17" t="s">
        <v>137</v>
      </c>
      <c r="BE583" s="140">
        <f>IF(N583="základní",J583,0)</f>
        <v>0</v>
      </c>
      <c r="BF583" s="140">
        <f>IF(N583="snížená",J583,0)</f>
        <v>0</v>
      </c>
      <c r="BG583" s="140">
        <f>IF(N583="zákl. přenesená",J583,0)</f>
        <v>0</v>
      </c>
      <c r="BH583" s="140">
        <f>IF(N583="sníž. přenesená",J583,0)</f>
        <v>0</v>
      </c>
      <c r="BI583" s="140">
        <f>IF(N583="nulová",J583,0)</f>
        <v>0</v>
      </c>
      <c r="BJ583" s="17" t="s">
        <v>84</v>
      </c>
      <c r="BK583" s="140">
        <f>ROUND(I583*H583,2)</f>
        <v>0</v>
      </c>
      <c r="BL583" s="17" t="s">
        <v>234</v>
      </c>
      <c r="BM583" s="139" t="s">
        <v>973</v>
      </c>
    </row>
    <row r="584" spans="2:65" s="12" customFormat="1">
      <c r="B584" s="141"/>
      <c r="D584" s="142" t="s">
        <v>150</v>
      </c>
      <c r="E584" s="143" t="s">
        <v>1</v>
      </c>
      <c r="F584" s="144" t="s">
        <v>974</v>
      </c>
      <c r="H584" s="145">
        <v>20</v>
      </c>
      <c r="I584" s="146"/>
      <c r="L584" s="141"/>
      <c r="M584" s="147"/>
      <c r="T584" s="148"/>
      <c r="AT584" s="143" t="s">
        <v>150</v>
      </c>
      <c r="AU584" s="143" t="s">
        <v>86</v>
      </c>
      <c r="AV584" s="12" t="s">
        <v>86</v>
      </c>
      <c r="AW584" s="12" t="s">
        <v>32</v>
      </c>
      <c r="AX584" s="12" t="s">
        <v>76</v>
      </c>
      <c r="AY584" s="143" t="s">
        <v>137</v>
      </c>
    </row>
    <row r="585" spans="2:65" s="12" customFormat="1">
      <c r="B585" s="141"/>
      <c r="D585" s="142" t="s">
        <v>150</v>
      </c>
      <c r="E585" s="143" t="s">
        <v>1</v>
      </c>
      <c r="F585" s="144" t="s">
        <v>975</v>
      </c>
      <c r="H585" s="145">
        <v>11</v>
      </c>
      <c r="I585" s="146"/>
      <c r="L585" s="141"/>
      <c r="M585" s="147"/>
      <c r="T585" s="148"/>
      <c r="AT585" s="143" t="s">
        <v>150</v>
      </c>
      <c r="AU585" s="143" t="s">
        <v>86</v>
      </c>
      <c r="AV585" s="12" t="s">
        <v>86</v>
      </c>
      <c r="AW585" s="12" t="s">
        <v>32</v>
      </c>
      <c r="AX585" s="12" t="s">
        <v>76</v>
      </c>
      <c r="AY585" s="143" t="s">
        <v>137</v>
      </c>
    </row>
    <row r="586" spans="2:65" s="14" customFormat="1">
      <c r="B586" s="165"/>
      <c r="D586" s="142" t="s">
        <v>150</v>
      </c>
      <c r="E586" s="166" t="s">
        <v>1</v>
      </c>
      <c r="F586" s="167" t="s">
        <v>178</v>
      </c>
      <c r="H586" s="168">
        <v>31</v>
      </c>
      <c r="I586" s="169"/>
      <c r="L586" s="165"/>
      <c r="M586" s="170"/>
      <c r="T586" s="171"/>
      <c r="AT586" s="166" t="s">
        <v>150</v>
      </c>
      <c r="AU586" s="166" t="s">
        <v>86</v>
      </c>
      <c r="AV586" s="14" t="s">
        <v>145</v>
      </c>
      <c r="AW586" s="14" t="s">
        <v>32</v>
      </c>
      <c r="AX586" s="14" t="s">
        <v>84</v>
      </c>
      <c r="AY586" s="166" t="s">
        <v>137</v>
      </c>
    </row>
    <row r="587" spans="2:65" s="1" customFormat="1" ht="21.75" customHeight="1">
      <c r="B587" s="32"/>
      <c r="C587" s="128" t="s">
        <v>976</v>
      </c>
      <c r="D587" s="128" t="s">
        <v>140</v>
      </c>
      <c r="E587" s="129" t="s">
        <v>977</v>
      </c>
      <c r="F587" s="130" t="s">
        <v>978</v>
      </c>
      <c r="G587" s="131" t="s">
        <v>237</v>
      </c>
      <c r="H587" s="132">
        <v>4.5</v>
      </c>
      <c r="I587" s="133"/>
      <c r="J587" s="134">
        <f>ROUND(I587*H587,2)</f>
        <v>0</v>
      </c>
      <c r="K587" s="130" t="s">
        <v>144</v>
      </c>
      <c r="L587" s="32"/>
      <c r="M587" s="135" t="s">
        <v>1</v>
      </c>
      <c r="N587" s="136" t="s">
        <v>41</v>
      </c>
      <c r="P587" s="137">
        <f>O587*H587</f>
        <v>0</v>
      </c>
      <c r="Q587" s="137">
        <v>0</v>
      </c>
      <c r="R587" s="137">
        <f>Q587*H587</f>
        <v>0</v>
      </c>
      <c r="S587" s="137">
        <v>3.5000000000000003E-2</v>
      </c>
      <c r="T587" s="138">
        <f>S587*H587</f>
        <v>0.15750000000000003</v>
      </c>
      <c r="AR587" s="139" t="s">
        <v>234</v>
      </c>
      <c r="AT587" s="139" t="s">
        <v>140</v>
      </c>
      <c r="AU587" s="139" t="s">
        <v>86</v>
      </c>
      <c r="AY587" s="17" t="s">
        <v>137</v>
      </c>
      <c r="BE587" s="140">
        <f>IF(N587="základní",J587,0)</f>
        <v>0</v>
      </c>
      <c r="BF587" s="140">
        <f>IF(N587="snížená",J587,0)</f>
        <v>0</v>
      </c>
      <c r="BG587" s="140">
        <f>IF(N587="zákl. přenesená",J587,0)</f>
        <v>0</v>
      </c>
      <c r="BH587" s="140">
        <f>IF(N587="sníž. přenesená",J587,0)</f>
        <v>0</v>
      </c>
      <c r="BI587" s="140">
        <f>IF(N587="nulová",J587,0)</f>
        <v>0</v>
      </c>
      <c r="BJ587" s="17" t="s">
        <v>84</v>
      </c>
      <c r="BK587" s="140">
        <f>ROUND(I587*H587,2)</f>
        <v>0</v>
      </c>
      <c r="BL587" s="17" t="s">
        <v>234</v>
      </c>
      <c r="BM587" s="139" t="s">
        <v>979</v>
      </c>
    </row>
    <row r="588" spans="2:65" s="1" customFormat="1" ht="24.2" customHeight="1">
      <c r="B588" s="32"/>
      <c r="C588" s="128" t="s">
        <v>980</v>
      </c>
      <c r="D588" s="128" t="s">
        <v>140</v>
      </c>
      <c r="E588" s="129" t="s">
        <v>981</v>
      </c>
      <c r="F588" s="130" t="s">
        <v>982</v>
      </c>
      <c r="G588" s="131" t="s">
        <v>419</v>
      </c>
      <c r="H588" s="179"/>
      <c r="I588" s="133"/>
      <c r="J588" s="134">
        <f>ROUND(I588*H588,2)</f>
        <v>0</v>
      </c>
      <c r="K588" s="130" t="s">
        <v>144</v>
      </c>
      <c r="L588" s="32"/>
      <c r="M588" s="135" t="s">
        <v>1</v>
      </c>
      <c r="N588" s="136" t="s">
        <v>41</v>
      </c>
      <c r="P588" s="137">
        <f>O588*H588</f>
        <v>0</v>
      </c>
      <c r="Q588" s="137">
        <v>0</v>
      </c>
      <c r="R588" s="137">
        <f>Q588*H588</f>
        <v>0</v>
      </c>
      <c r="S588" s="137">
        <v>0</v>
      </c>
      <c r="T588" s="138">
        <f>S588*H588</f>
        <v>0</v>
      </c>
      <c r="AR588" s="139" t="s">
        <v>234</v>
      </c>
      <c r="AT588" s="139" t="s">
        <v>140</v>
      </c>
      <c r="AU588" s="139" t="s">
        <v>86</v>
      </c>
      <c r="AY588" s="17" t="s">
        <v>137</v>
      </c>
      <c r="BE588" s="140">
        <f>IF(N588="základní",J588,0)</f>
        <v>0</v>
      </c>
      <c r="BF588" s="140">
        <f>IF(N588="snížená",J588,0)</f>
        <v>0</v>
      </c>
      <c r="BG588" s="140">
        <f>IF(N588="zákl. přenesená",J588,0)</f>
        <v>0</v>
      </c>
      <c r="BH588" s="140">
        <f>IF(N588="sníž. přenesená",J588,0)</f>
        <v>0</v>
      </c>
      <c r="BI588" s="140">
        <f>IF(N588="nulová",J588,0)</f>
        <v>0</v>
      </c>
      <c r="BJ588" s="17" t="s">
        <v>84</v>
      </c>
      <c r="BK588" s="140">
        <f>ROUND(I588*H588,2)</f>
        <v>0</v>
      </c>
      <c r="BL588" s="17" t="s">
        <v>234</v>
      </c>
      <c r="BM588" s="139" t="s">
        <v>983</v>
      </c>
    </row>
    <row r="589" spans="2:65" s="11" customFormat="1" ht="22.9" customHeight="1">
      <c r="B589" s="116"/>
      <c r="D589" s="117" t="s">
        <v>75</v>
      </c>
      <c r="E589" s="126" t="s">
        <v>984</v>
      </c>
      <c r="F589" s="126" t="s">
        <v>985</v>
      </c>
      <c r="I589" s="119"/>
      <c r="J589" s="127">
        <f>BK589</f>
        <v>0</v>
      </c>
      <c r="L589" s="116"/>
      <c r="M589" s="121"/>
      <c r="P589" s="122">
        <f>SUM(P590:P626)</f>
        <v>0</v>
      </c>
      <c r="R589" s="122">
        <f>SUM(R590:R626)</f>
        <v>0.49861370999999999</v>
      </c>
      <c r="T589" s="123">
        <f>SUM(T590:T626)</f>
        <v>0</v>
      </c>
      <c r="AR589" s="117" t="s">
        <v>86</v>
      </c>
      <c r="AT589" s="124" t="s">
        <v>75</v>
      </c>
      <c r="AU589" s="124" t="s">
        <v>84</v>
      </c>
      <c r="AY589" s="117" t="s">
        <v>137</v>
      </c>
      <c r="BK589" s="125">
        <f>SUM(BK590:BK626)</f>
        <v>0</v>
      </c>
    </row>
    <row r="590" spans="2:65" s="1" customFormat="1" ht="16.5" customHeight="1">
      <c r="B590" s="32"/>
      <c r="C590" s="128" t="s">
        <v>986</v>
      </c>
      <c r="D590" s="128" t="s">
        <v>140</v>
      </c>
      <c r="E590" s="129" t="s">
        <v>987</v>
      </c>
      <c r="F590" s="130" t="s">
        <v>988</v>
      </c>
      <c r="G590" s="131" t="s">
        <v>143</v>
      </c>
      <c r="H590" s="132">
        <v>1</v>
      </c>
      <c r="I590" s="133"/>
      <c r="J590" s="134">
        <f>ROUND(I590*H590,2)</f>
        <v>0</v>
      </c>
      <c r="K590" s="130" t="s">
        <v>144</v>
      </c>
      <c r="L590" s="32"/>
      <c r="M590" s="135" t="s">
        <v>1</v>
      </c>
      <c r="N590" s="136" t="s">
        <v>41</v>
      </c>
      <c r="P590" s="137">
        <f>O590*H590</f>
        <v>0</v>
      </c>
      <c r="Q590" s="137">
        <v>2.9999999999999997E-4</v>
      </c>
      <c r="R590" s="137">
        <f>Q590*H590</f>
        <v>2.9999999999999997E-4</v>
      </c>
      <c r="S590" s="137">
        <v>0</v>
      </c>
      <c r="T590" s="138">
        <f>S590*H590</f>
        <v>0</v>
      </c>
      <c r="AR590" s="139" t="s">
        <v>234</v>
      </c>
      <c r="AT590" s="139" t="s">
        <v>140</v>
      </c>
      <c r="AU590" s="139" t="s">
        <v>86</v>
      </c>
      <c r="AY590" s="17" t="s">
        <v>137</v>
      </c>
      <c r="BE590" s="140">
        <f>IF(N590="základní",J590,0)</f>
        <v>0</v>
      </c>
      <c r="BF590" s="140">
        <f>IF(N590="snížená",J590,0)</f>
        <v>0</v>
      </c>
      <c r="BG590" s="140">
        <f>IF(N590="zákl. přenesená",J590,0)</f>
        <v>0</v>
      </c>
      <c r="BH590" s="140">
        <f>IF(N590="sníž. přenesená",J590,0)</f>
        <v>0</v>
      </c>
      <c r="BI590" s="140">
        <f>IF(N590="nulová",J590,0)</f>
        <v>0</v>
      </c>
      <c r="BJ590" s="17" t="s">
        <v>84</v>
      </c>
      <c r="BK590" s="140">
        <f>ROUND(I590*H590,2)</f>
        <v>0</v>
      </c>
      <c r="BL590" s="17" t="s">
        <v>234</v>
      </c>
      <c r="BM590" s="139" t="s">
        <v>989</v>
      </c>
    </row>
    <row r="591" spans="2:65" s="1" customFormat="1" ht="24.2" customHeight="1">
      <c r="B591" s="32"/>
      <c r="C591" s="128" t="s">
        <v>990</v>
      </c>
      <c r="D591" s="128" t="s">
        <v>140</v>
      </c>
      <c r="E591" s="129" t="s">
        <v>991</v>
      </c>
      <c r="F591" s="130" t="s">
        <v>992</v>
      </c>
      <c r="G591" s="131" t="s">
        <v>143</v>
      </c>
      <c r="H591" s="132">
        <v>1</v>
      </c>
      <c r="I591" s="133"/>
      <c r="J591" s="134">
        <f>ROUND(I591*H591,2)</f>
        <v>0</v>
      </c>
      <c r="K591" s="130" t="s">
        <v>144</v>
      </c>
      <c r="L591" s="32"/>
      <c r="M591" s="135" t="s">
        <v>1</v>
      </c>
      <c r="N591" s="136" t="s">
        <v>41</v>
      </c>
      <c r="P591" s="137">
        <f>O591*H591</f>
        <v>0</v>
      </c>
      <c r="Q591" s="137">
        <v>7.4999999999999997E-3</v>
      </c>
      <c r="R591" s="137">
        <f>Q591*H591</f>
        <v>7.4999999999999997E-3</v>
      </c>
      <c r="S591" s="137">
        <v>0</v>
      </c>
      <c r="T591" s="138">
        <f>S591*H591</f>
        <v>0</v>
      </c>
      <c r="AR591" s="139" t="s">
        <v>234</v>
      </c>
      <c r="AT591" s="139" t="s">
        <v>140</v>
      </c>
      <c r="AU591" s="139" t="s">
        <v>86</v>
      </c>
      <c r="AY591" s="17" t="s">
        <v>137</v>
      </c>
      <c r="BE591" s="140">
        <f>IF(N591="základní",J591,0)</f>
        <v>0</v>
      </c>
      <c r="BF591" s="140">
        <f>IF(N591="snížená",J591,0)</f>
        <v>0</v>
      </c>
      <c r="BG591" s="140">
        <f>IF(N591="zákl. přenesená",J591,0)</f>
        <v>0</v>
      </c>
      <c r="BH591" s="140">
        <f>IF(N591="sníž. přenesená",J591,0)</f>
        <v>0</v>
      </c>
      <c r="BI591" s="140">
        <f>IF(N591="nulová",J591,0)</f>
        <v>0</v>
      </c>
      <c r="BJ591" s="17" t="s">
        <v>84</v>
      </c>
      <c r="BK591" s="140">
        <f>ROUND(I591*H591,2)</f>
        <v>0</v>
      </c>
      <c r="BL591" s="17" t="s">
        <v>234</v>
      </c>
      <c r="BM591" s="139" t="s">
        <v>993</v>
      </c>
    </row>
    <row r="592" spans="2:65" s="1" customFormat="1" ht="24.2" customHeight="1">
      <c r="B592" s="32"/>
      <c r="C592" s="155" t="s">
        <v>994</v>
      </c>
      <c r="D592" s="155" t="s">
        <v>158</v>
      </c>
      <c r="E592" s="156" t="s">
        <v>995</v>
      </c>
      <c r="F592" s="157" t="s">
        <v>996</v>
      </c>
      <c r="G592" s="158" t="s">
        <v>143</v>
      </c>
      <c r="H592" s="159">
        <v>1.1000000000000001</v>
      </c>
      <c r="I592" s="160"/>
      <c r="J592" s="161">
        <f>ROUND(I592*H592,2)</f>
        <v>0</v>
      </c>
      <c r="K592" s="157" t="s">
        <v>144</v>
      </c>
      <c r="L592" s="162"/>
      <c r="M592" s="163" t="s">
        <v>1</v>
      </c>
      <c r="N592" s="164" t="s">
        <v>41</v>
      </c>
      <c r="P592" s="137">
        <f>O592*H592</f>
        <v>0</v>
      </c>
      <c r="Q592" s="137">
        <v>1.77E-2</v>
      </c>
      <c r="R592" s="137">
        <f>Q592*H592</f>
        <v>1.9470000000000001E-2</v>
      </c>
      <c r="S592" s="137">
        <v>0</v>
      </c>
      <c r="T592" s="138">
        <f>S592*H592</f>
        <v>0</v>
      </c>
      <c r="AR592" s="139" t="s">
        <v>321</v>
      </c>
      <c r="AT592" s="139" t="s">
        <v>158</v>
      </c>
      <c r="AU592" s="139" t="s">
        <v>86</v>
      </c>
      <c r="AY592" s="17" t="s">
        <v>137</v>
      </c>
      <c r="BE592" s="140">
        <f>IF(N592="základní",J592,0)</f>
        <v>0</v>
      </c>
      <c r="BF592" s="140">
        <f>IF(N592="snížená",J592,0)</f>
        <v>0</v>
      </c>
      <c r="BG592" s="140">
        <f>IF(N592="zákl. přenesená",J592,0)</f>
        <v>0</v>
      </c>
      <c r="BH592" s="140">
        <f>IF(N592="sníž. přenesená",J592,0)</f>
        <v>0</v>
      </c>
      <c r="BI592" s="140">
        <f>IF(N592="nulová",J592,0)</f>
        <v>0</v>
      </c>
      <c r="BJ592" s="17" t="s">
        <v>84</v>
      </c>
      <c r="BK592" s="140">
        <f>ROUND(I592*H592,2)</f>
        <v>0</v>
      </c>
      <c r="BL592" s="17" t="s">
        <v>234</v>
      </c>
      <c r="BM592" s="139" t="s">
        <v>997</v>
      </c>
    </row>
    <row r="593" spans="2:65" s="12" customFormat="1">
      <c r="B593" s="141"/>
      <c r="D593" s="142" t="s">
        <v>150</v>
      </c>
      <c r="F593" s="144" t="s">
        <v>443</v>
      </c>
      <c r="H593" s="145">
        <v>1.1000000000000001</v>
      </c>
      <c r="I593" s="146"/>
      <c r="L593" s="141"/>
      <c r="M593" s="147"/>
      <c r="T593" s="148"/>
      <c r="AT593" s="143" t="s">
        <v>150</v>
      </c>
      <c r="AU593" s="143" t="s">
        <v>86</v>
      </c>
      <c r="AV593" s="12" t="s">
        <v>86</v>
      </c>
      <c r="AW593" s="12" t="s">
        <v>4</v>
      </c>
      <c r="AX593" s="12" t="s">
        <v>84</v>
      </c>
      <c r="AY593" s="143" t="s">
        <v>137</v>
      </c>
    </row>
    <row r="594" spans="2:65" s="1" customFormat="1" ht="24.2" customHeight="1">
      <c r="B594" s="32"/>
      <c r="C594" s="128" t="s">
        <v>998</v>
      </c>
      <c r="D594" s="128" t="s">
        <v>140</v>
      </c>
      <c r="E594" s="129" t="s">
        <v>999</v>
      </c>
      <c r="F594" s="130" t="s">
        <v>1000</v>
      </c>
      <c r="G594" s="131" t="s">
        <v>143</v>
      </c>
      <c r="H594" s="132">
        <v>18.777000000000001</v>
      </c>
      <c r="I594" s="133"/>
      <c r="J594" s="134">
        <f>ROUND(I594*H594,2)</f>
        <v>0</v>
      </c>
      <c r="K594" s="130" t="s">
        <v>144</v>
      </c>
      <c r="L594" s="32"/>
      <c r="M594" s="135" t="s">
        <v>1</v>
      </c>
      <c r="N594" s="136" t="s">
        <v>41</v>
      </c>
      <c r="P594" s="137">
        <f>O594*H594</f>
        <v>0</v>
      </c>
      <c r="Q594" s="137">
        <v>0</v>
      </c>
      <c r="R594" s="137">
        <f>Q594*H594</f>
        <v>0</v>
      </c>
      <c r="S594" s="137">
        <v>0</v>
      </c>
      <c r="T594" s="138">
        <f>S594*H594</f>
        <v>0</v>
      </c>
      <c r="AR594" s="139" t="s">
        <v>234</v>
      </c>
      <c r="AT594" s="139" t="s">
        <v>140</v>
      </c>
      <c r="AU594" s="139" t="s">
        <v>86</v>
      </c>
      <c r="AY594" s="17" t="s">
        <v>137</v>
      </c>
      <c r="BE594" s="140">
        <f>IF(N594="základní",J594,0)</f>
        <v>0</v>
      </c>
      <c r="BF594" s="140">
        <f>IF(N594="snížená",J594,0)</f>
        <v>0</v>
      </c>
      <c r="BG594" s="140">
        <f>IF(N594="zákl. přenesená",J594,0)</f>
        <v>0</v>
      </c>
      <c r="BH594" s="140">
        <f>IF(N594="sníž. přenesená",J594,0)</f>
        <v>0</v>
      </c>
      <c r="BI594" s="140">
        <f>IF(N594="nulová",J594,0)</f>
        <v>0</v>
      </c>
      <c r="BJ594" s="17" t="s">
        <v>84</v>
      </c>
      <c r="BK594" s="140">
        <f>ROUND(I594*H594,2)</f>
        <v>0</v>
      </c>
      <c r="BL594" s="17" t="s">
        <v>234</v>
      </c>
      <c r="BM594" s="139" t="s">
        <v>1001</v>
      </c>
    </row>
    <row r="595" spans="2:65" s="13" customFormat="1">
      <c r="B595" s="149"/>
      <c r="D595" s="142" t="s">
        <v>150</v>
      </c>
      <c r="E595" s="150" t="s">
        <v>1</v>
      </c>
      <c r="F595" s="151" t="s">
        <v>1002</v>
      </c>
      <c r="H595" s="150" t="s">
        <v>1</v>
      </c>
      <c r="I595" s="152"/>
      <c r="L595" s="149"/>
      <c r="M595" s="153"/>
      <c r="T595" s="154"/>
      <c r="AT595" s="150" t="s">
        <v>150</v>
      </c>
      <c r="AU595" s="150" t="s">
        <v>86</v>
      </c>
      <c r="AV595" s="13" t="s">
        <v>84</v>
      </c>
      <c r="AW595" s="13" t="s">
        <v>32</v>
      </c>
      <c r="AX595" s="13" t="s">
        <v>76</v>
      </c>
      <c r="AY595" s="150" t="s">
        <v>137</v>
      </c>
    </row>
    <row r="596" spans="2:65" s="12" customFormat="1">
      <c r="B596" s="141"/>
      <c r="D596" s="142" t="s">
        <v>150</v>
      </c>
      <c r="E596" s="143" t="s">
        <v>1</v>
      </c>
      <c r="F596" s="144" t="s">
        <v>1003</v>
      </c>
      <c r="H596" s="145">
        <v>9.5760000000000005</v>
      </c>
      <c r="I596" s="146"/>
      <c r="L596" s="141"/>
      <c r="M596" s="147"/>
      <c r="T596" s="148"/>
      <c r="AT596" s="143" t="s">
        <v>150</v>
      </c>
      <c r="AU596" s="143" t="s">
        <v>86</v>
      </c>
      <c r="AV596" s="12" t="s">
        <v>86</v>
      </c>
      <c r="AW596" s="12" t="s">
        <v>32</v>
      </c>
      <c r="AX596" s="12" t="s">
        <v>76</v>
      </c>
      <c r="AY596" s="143" t="s">
        <v>137</v>
      </c>
    </row>
    <row r="597" spans="2:65" s="13" customFormat="1">
      <c r="B597" s="149"/>
      <c r="D597" s="142" t="s">
        <v>150</v>
      </c>
      <c r="E597" s="150" t="s">
        <v>1</v>
      </c>
      <c r="F597" s="151" t="s">
        <v>1004</v>
      </c>
      <c r="H597" s="150" t="s">
        <v>1</v>
      </c>
      <c r="I597" s="152"/>
      <c r="L597" s="149"/>
      <c r="M597" s="153"/>
      <c r="T597" s="154"/>
      <c r="AT597" s="150" t="s">
        <v>150</v>
      </c>
      <c r="AU597" s="150" t="s">
        <v>86</v>
      </c>
      <c r="AV597" s="13" t="s">
        <v>84</v>
      </c>
      <c r="AW597" s="13" t="s">
        <v>32</v>
      </c>
      <c r="AX597" s="13" t="s">
        <v>76</v>
      </c>
      <c r="AY597" s="150" t="s">
        <v>137</v>
      </c>
    </row>
    <row r="598" spans="2:65" s="12" customFormat="1">
      <c r="B598" s="141"/>
      <c r="D598" s="142" t="s">
        <v>150</v>
      </c>
      <c r="E598" s="143" t="s">
        <v>1</v>
      </c>
      <c r="F598" s="144" t="s">
        <v>1005</v>
      </c>
      <c r="H598" s="145">
        <v>6.15</v>
      </c>
      <c r="I598" s="146"/>
      <c r="L598" s="141"/>
      <c r="M598" s="147"/>
      <c r="T598" s="148"/>
      <c r="AT598" s="143" t="s">
        <v>150</v>
      </c>
      <c r="AU598" s="143" t="s">
        <v>86</v>
      </c>
      <c r="AV598" s="12" t="s">
        <v>86</v>
      </c>
      <c r="AW598" s="12" t="s">
        <v>32</v>
      </c>
      <c r="AX598" s="12" t="s">
        <v>76</v>
      </c>
      <c r="AY598" s="143" t="s">
        <v>137</v>
      </c>
    </row>
    <row r="599" spans="2:65" s="13" customFormat="1">
      <c r="B599" s="149"/>
      <c r="D599" s="142" t="s">
        <v>150</v>
      </c>
      <c r="E599" s="150" t="s">
        <v>1</v>
      </c>
      <c r="F599" s="151" t="s">
        <v>1006</v>
      </c>
      <c r="H599" s="150" t="s">
        <v>1</v>
      </c>
      <c r="I599" s="152"/>
      <c r="L599" s="149"/>
      <c r="M599" s="153"/>
      <c r="T599" s="154"/>
      <c r="AT599" s="150" t="s">
        <v>150</v>
      </c>
      <c r="AU599" s="150" t="s">
        <v>86</v>
      </c>
      <c r="AV599" s="13" t="s">
        <v>84</v>
      </c>
      <c r="AW599" s="13" t="s">
        <v>32</v>
      </c>
      <c r="AX599" s="13" t="s">
        <v>76</v>
      </c>
      <c r="AY599" s="150" t="s">
        <v>137</v>
      </c>
    </row>
    <row r="600" spans="2:65" s="12" customFormat="1">
      <c r="B600" s="141"/>
      <c r="D600" s="142" t="s">
        <v>150</v>
      </c>
      <c r="E600" s="143" t="s">
        <v>1</v>
      </c>
      <c r="F600" s="144" t="s">
        <v>1007</v>
      </c>
      <c r="H600" s="145">
        <v>3.0510000000000002</v>
      </c>
      <c r="I600" s="146"/>
      <c r="L600" s="141"/>
      <c r="M600" s="147"/>
      <c r="T600" s="148"/>
      <c r="AT600" s="143" t="s">
        <v>150</v>
      </c>
      <c r="AU600" s="143" t="s">
        <v>86</v>
      </c>
      <c r="AV600" s="12" t="s">
        <v>86</v>
      </c>
      <c r="AW600" s="12" t="s">
        <v>32</v>
      </c>
      <c r="AX600" s="12" t="s">
        <v>76</v>
      </c>
      <c r="AY600" s="143" t="s">
        <v>137</v>
      </c>
    </row>
    <row r="601" spans="2:65" s="14" customFormat="1">
      <c r="B601" s="165"/>
      <c r="D601" s="142" t="s">
        <v>150</v>
      </c>
      <c r="E601" s="166" t="s">
        <v>1</v>
      </c>
      <c r="F601" s="167" t="s">
        <v>178</v>
      </c>
      <c r="H601" s="168">
        <v>18.777000000000001</v>
      </c>
      <c r="I601" s="169"/>
      <c r="L601" s="165"/>
      <c r="M601" s="170"/>
      <c r="T601" s="171"/>
      <c r="AT601" s="166" t="s">
        <v>150</v>
      </c>
      <c r="AU601" s="166" t="s">
        <v>86</v>
      </c>
      <c r="AV601" s="14" t="s">
        <v>145</v>
      </c>
      <c r="AW601" s="14" t="s">
        <v>32</v>
      </c>
      <c r="AX601" s="14" t="s">
        <v>84</v>
      </c>
      <c r="AY601" s="166" t="s">
        <v>137</v>
      </c>
    </row>
    <row r="602" spans="2:65" s="1" customFormat="1" ht="24.2" customHeight="1">
      <c r="B602" s="32"/>
      <c r="C602" s="128" t="s">
        <v>1008</v>
      </c>
      <c r="D602" s="128" t="s">
        <v>140</v>
      </c>
      <c r="E602" s="129" t="s">
        <v>1009</v>
      </c>
      <c r="F602" s="130" t="s">
        <v>1010</v>
      </c>
      <c r="G602" s="131" t="s">
        <v>143</v>
      </c>
      <c r="H602" s="132">
        <v>18.777000000000001</v>
      </c>
      <c r="I602" s="133"/>
      <c r="J602" s="134">
        <f>ROUND(I602*H602,2)</f>
        <v>0</v>
      </c>
      <c r="K602" s="130" t="s">
        <v>144</v>
      </c>
      <c r="L602" s="32"/>
      <c r="M602" s="135" t="s">
        <v>1</v>
      </c>
      <c r="N602" s="136" t="s">
        <v>41</v>
      </c>
      <c r="P602" s="137">
        <f>O602*H602</f>
        <v>0</v>
      </c>
      <c r="Q602" s="137">
        <v>3.0000000000000001E-5</v>
      </c>
      <c r="R602" s="137">
        <f>Q602*H602</f>
        <v>5.6331000000000003E-4</v>
      </c>
      <c r="S602" s="137">
        <v>0</v>
      </c>
      <c r="T602" s="138">
        <f>S602*H602</f>
        <v>0</v>
      </c>
      <c r="AR602" s="139" t="s">
        <v>234</v>
      </c>
      <c r="AT602" s="139" t="s">
        <v>140</v>
      </c>
      <c r="AU602" s="139" t="s">
        <v>86</v>
      </c>
      <c r="AY602" s="17" t="s">
        <v>137</v>
      </c>
      <c r="BE602" s="140">
        <f>IF(N602="základní",J602,0)</f>
        <v>0</v>
      </c>
      <c r="BF602" s="140">
        <f>IF(N602="snížená",J602,0)</f>
        <v>0</v>
      </c>
      <c r="BG602" s="140">
        <f>IF(N602="zákl. přenesená",J602,0)</f>
        <v>0</v>
      </c>
      <c r="BH602" s="140">
        <f>IF(N602="sníž. přenesená",J602,0)</f>
        <v>0</v>
      </c>
      <c r="BI602" s="140">
        <f>IF(N602="nulová",J602,0)</f>
        <v>0</v>
      </c>
      <c r="BJ602" s="17" t="s">
        <v>84</v>
      </c>
      <c r="BK602" s="140">
        <f>ROUND(I602*H602,2)</f>
        <v>0</v>
      </c>
      <c r="BL602" s="17" t="s">
        <v>234</v>
      </c>
      <c r="BM602" s="139" t="s">
        <v>1011</v>
      </c>
    </row>
    <row r="603" spans="2:65" s="1" customFormat="1" ht="16.5" customHeight="1">
      <c r="B603" s="32"/>
      <c r="C603" s="128" t="s">
        <v>1012</v>
      </c>
      <c r="D603" s="128" t="s">
        <v>140</v>
      </c>
      <c r="E603" s="129" t="s">
        <v>1013</v>
      </c>
      <c r="F603" s="130" t="s">
        <v>1014</v>
      </c>
      <c r="G603" s="131" t="s">
        <v>237</v>
      </c>
      <c r="H603" s="132">
        <v>12.9</v>
      </c>
      <c r="I603" s="133"/>
      <c r="J603" s="134">
        <f>ROUND(I603*H603,2)</f>
        <v>0</v>
      </c>
      <c r="K603" s="130" t="s">
        <v>144</v>
      </c>
      <c r="L603" s="32"/>
      <c r="M603" s="135" t="s">
        <v>1</v>
      </c>
      <c r="N603" s="136" t="s">
        <v>41</v>
      </c>
      <c r="P603" s="137">
        <f>O603*H603</f>
        <v>0</v>
      </c>
      <c r="Q603" s="137">
        <v>3.4000000000000002E-4</v>
      </c>
      <c r="R603" s="137">
        <f>Q603*H603</f>
        <v>4.3860000000000001E-3</v>
      </c>
      <c r="S603" s="137">
        <v>0</v>
      </c>
      <c r="T603" s="138">
        <f>S603*H603</f>
        <v>0</v>
      </c>
      <c r="AR603" s="139" t="s">
        <v>234</v>
      </c>
      <c r="AT603" s="139" t="s">
        <v>140</v>
      </c>
      <c r="AU603" s="139" t="s">
        <v>86</v>
      </c>
      <c r="AY603" s="17" t="s">
        <v>137</v>
      </c>
      <c r="BE603" s="140">
        <f>IF(N603="základní",J603,0)</f>
        <v>0</v>
      </c>
      <c r="BF603" s="140">
        <f>IF(N603="snížená",J603,0)</f>
        <v>0</v>
      </c>
      <c r="BG603" s="140">
        <f>IF(N603="zákl. přenesená",J603,0)</f>
        <v>0</v>
      </c>
      <c r="BH603" s="140">
        <f>IF(N603="sníž. přenesená",J603,0)</f>
        <v>0</v>
      </c>
      <c r="BI603" s="140">
        <f>IF(N603="nulová",J603,0)</f>
        <v>0</v>
      </c>
      <c r="BJ603" s="17" t="s">
        <v>84</v>
      </c>
      <c r="BK603" s="140">
        <f>ROUND(I603*H603,2)</f>
        <v>0</v>
      </c>
      <c r="BL603" s="17" t="s">
        <v>234</v>
      </c>
      <c r="BM603" s="139" t="s">
        <v>1015</v>
      </c>
    </row>
    <row r="604" spans="2:65" s="12" customFormat="1">
      <c r="B604" s="141"/>
      <c r="D604" s="142" t="s">
        <v>150</v>
      </c>
      <c r="E604" s="143" t="s">
        <v>1</v>
      </c>
      <c r="F604" s="144" t="s">
        <v>1016</v>
      </c>
      <c r="H604" s="145">
        <v>12.9</v>
      </c>
      <c r="I604" s="146"/>
      <c r="L604" s="141"/>
      <c r="M604" s="147"/>
      <c r="T604" s="148"/>
      <c r="AT604" s="143" t="s">
        <v>150</v>
      </c>
      <c r="AU604" s="143" t="s">
        <v>86</v>
      </c>
      <c r="AV604" s="12" t="s">
        <v>86</v>
      </c>
      <c r="AW604" s="12" t="s">
        <v>32</v>
      </c>
      <c r="AX604" s="12" t="s">
        <v>84</v>
      </c>
      <c r="AY604" s="143" t="s">
        <v>137</v>
      </c>
    </row>
    <row r="605" spans="2:65" s="1" customFormat="1" ht="24.2" customHeight="1">
      <c r="B605" s="32"/>
      <c r="C605" s="155" t="s">
        <v>1017</v>
      </c>
      <c r="D605" s="155" t="s">
        <v>158</v>
      </c>
      <c r="E605" s="156" t="s">
        <v>1018</v>
      </c>
      <c r="F605" s="157" t="s">
        <v>1019</v>
      </c>
      <c r="G605" s="158" t="s">
        <v>237</v>
      </c>
      <c r="H605" s="159">
        <v>14.19</v>
      </c>
      <c r="I605" s="160"/>
      <c r="J605" s="161">
        <f>ROUND(I605*H605,2)</f>
        <v>0</v>
      </c>
      <c r="K605" s="157" t="s">
        <v>144</v>
      </c>
      <c r="L605" s="162"/>
      <c r="M605" s="163" t="s">
        <v>1</v>
      </c>
      <c r="N605" s="164" t="s">
        <v>41</v>
      </c>
      <c r="P605" s="137">
        <f>O605*H605</f>
        <v>0</v>
      </c>
      <c r="Q605" s="137">
        <v>9.8999999999999999E-4</v>
      </c>
      <c r="R605" s="137">
        <f>Q605*H605</f>
        <v>1.4048099999999999E-2</v>
      </c>
      <c r="S605" s="137">
        <v>0</v>
      </c>
      <c r="T605" s="138">
        <f>S605*H605</f>
        <v>0</v>
      </c>
      <c r="AR605" s="139" t="s">
        <v>321</v>
      </c>
      <c r="AT605" s="139" t="s">
        <v>158</v>
      </c>
      <c r="AU605" s="139" t="s">
        <v>86</v>
      </c>
      <c r="AY605" s="17" t="s">
        <v>137</v>
      </c>
      <c r="BE605" s="140">
        <f>IF(N605="základní",J605,0)</f>
        <v>0</v>
      </c>
      <c r="BF605" s="140">
        <f>IF(N605="snížená",J605,0)</f>
        <v>0</v>
      </c>
      <c r="BG605" s="140">
        <f>IF(N605="zákl. přenesená",J605,0)</f>
        <v>0</v>
      </c>
      <c r="BH605" s="140">
        <f>IF(N605="sníž. přenesená",J605,0)</f>
        <v>0</v>
      </c>
      <c r="BI605" s="140">
        <f>IF(N605="nulová",J605,0)</f>
        <v>0</v>
      </c>
      <c r="BJ605" s="17" t="s">
        <v>84</v>
      </c>
      <c r="BK605" s="140">
        <f>ROUND(I605*H605,2)</f>
        <v>0</v>
      </c>
      <c r="BL605" s="17" t="s">
        <v>234</v>
      </c>
      <c r="BM605" s="139" t="s">
        <v>1020</v>
      </c>
    </row>
    <row r="606" spans="2:65" s="12" customFormat="1">
      <c r="B606" s="141"/>
      <c r="D606" s="142" t="s">
        <v>150</v>
      </c>
      <c r="F606" s="144" t="s">
        <v>1021</v>
      </c>
      <c r="H606" s="145">
        <v>14.19</v>
      </c>
      <c r="I606" s="146"/>
      <c r="L606" s="141"/>
      <c r="M606" s="147"/>
      <c r="T606" s="148"/>
      <c r="AT606" s="143" t="s">
        <v>150</v>
      </c>
      <c r="AU606" s="143" t="s">
        <v>86</v>
      </c>
      <c r="AV606" s="12" t="s">
        <v>86</v>
      </c>
      <c r="AW606" s="12" t="s">
        <v>4</v>
      </c>
      <c r="AX606" s="12" t="s">
        <v>84</v>
      </c>
      <c r="AY606" s="143" t="s">
        <v>137</v>
      </c>
    </row>
    <row r="607" spans="2:65" s="1" customFormat="1" ht="24.2" customHeight="1">
      <c r="B607" s="32"/>
      <c r="C607" s="128" t="s">
        <v>1022</v>
      </c>
      <c r="D607" s="128" t="s">
        <v>140</v>
      </c>
      <c r="E607" s="129" t="s">
        <v>1023</v>
      </c>
      <c r="F607" s="130" t="s">
        <v>1024</v>
      </c>
      <c r="G607" s="131" t="s">
        <v>143</v>
      </c>
      <c r="H607" s="132">
        <v>22.532</v>
      </c>
      <c r="I607" s="133"/>
      <c r="J607" s="134">
        <f>ROUND(I607*H607,2)</f>
        <v>0</v>
      </c>
      <c r="K607" s="130" t="s">
        <v>144</v>
      </c>
      <c r="L607" s="32"/>
      <c r="M607" s="135" t="s">
        <v>1</v>
      </c>
      <c r="N607" s="136" t="s">
        <v>41</v>
      </c>
      <c r="P607" s="137">
        <f>O607*H607</f>
        <v>0</v>
      </c>
      <c r="Q607" s="137">
        <v>1.5E-3</v>
      </c>
      <c r="R607" s="137">
        <f>Q607*H607</f>
        <v>3.3798000000000002E-2</v>
      </c>
      <c r="S607" s="137">
        <v>0</v>
      </c>
      <c r="T607" s="138">
        <f>S607*H607</f>
        <v>0</v>
      </c>
      <c r="AR607" s="139" t="s">
        <v>234</v>
      </c>
      <c r="AT607" s="139" t="s">
        <v>140</v>
      </c>
      <c r="AU607" s="139" t="s">
        <v>86</v>
      </c>
      <c r="AY607" s="17" t="s">
        <v>137</v>
      </c>
      <c r="BE607" s="140">
        <f>IF(N607="základní",J607,0)</f>
        <v>0</v>
      </c>
      <c r="BF607" s="140">
        <f>IF(N607="snížená",J607,0)</f>
        <v>0</v>
      </c>
      <c r="BG607" s="140">
        <f>IF(N607="zákl. přenesená",J607,0)</f>
        <v>0</v>
      </c>
      <c r="BH607" s="140">
        <f>IF(N607="sníž. přenesená",J607,0)</f>
        <v>0</v>
      </c>
      <c r="BI607" s="140">
        <f>IF(N607="nulová",J607,0)</f>
        <v>0</v>
      </c>
      <c r="BJ607" s="17" t="s">
        <v>84</v>
      </c>
      <c r="BK607" s="140">
        <f>ROUND(I607*H607,2)</f>
        <v>0</v>
      </c>
      <c r="BL607" s="17" t="s">
        <v>234</v>
      </c>
      <c r="BM607" s="139" t="s">
        <v>1025</v>
      </c>
    </row>
    <row r="608" spans="2:65" s="13" customFormat="1">
      <c r="B608" s="149"/>
      <c r="D608" s="142" t="s">
        <v>150</v>
      </c>
      <c r="E608" s="150" t="s">
        <v>1</v>
      </c>
      <c r="F608" s="151" t="s">
        <v>1002</v>
      </c>
      <c r="H608" s="150" t="s">
        <v>1</v>
      </c>
      <c r="I608" s="152"/>
      <c r="L608" s="149"/>
      <c r="M608" s="153"/>
      <c r="T608" s="154"/>
      <c r="AT608" s="150" t="s">
        <v>150</v>
      </c>
      <c r="AU608" s="150" t="s">
        <v>86</v>
      </c>
      <c r="AV608" s="13" t="s">
        <v>84</v>
      </c>
      <c r="AW608" s="13" t="s">
        <v>32</v>
      </c>
      <c r="AX608" s="13" t="s">
        <v>76</v>
      </c>
      <c r="AY608" s="150" t="s">
        <v>137</v>
      </c>
    </row>
    <row r="609" spans="2:65" s="12" customFormat="1">
      <c r="B609" s="141"/>
      <c r="D609" s="142" t="s">
        <v>150</v>
      </c>
      <c r="E609" s="143" t="s">
        <v>1</v>
      </c>
      <c r="F609" s="144" t="s">
        <v>1003</v>
      </c>
      <c r="H609" s="145">
        <v>9.5760000000000005</v>
      </c>
      <c r="I609" s="146"/>
      <c r="L609" s="141"/>
      <c r="M609" s="147"/>
      <c r="T609" s="148"/>
      <c r="AT609" s="143" t="s">
        <v>150</v>
      </c>
      <c r="AU609" s="143" t="s">
        <v>86</v>
      </c>
      <c r="AV609" s="12" t="s">
        <v>86</v>
      </c>
      <c r="AW609" s="12" t="s">
        <v>32</v>
      </c>
      <c r="AX609" s="12" t="s">
        <v>76</v>
      </c>
      <c r="AY609" s="143" t="s">
        <v>137</v>
      </c>
    </row>
    <row r="610" spans="2:65" s="13" customFormat="1">
      <c r="B610" s="149"/>
      <c r="D610" s="142" t="s">
        <v>150</v>
      </c>
      <c r="E610" s="150" t="s">
        <v>1</v>
      </c>
      <c r="F610" s="151" t="s">
        <v>1004</v>
      </c>
      <c r="H610" s="150" t="s">
        <v>1</v>
      </c>
      <c r="I610" s="152"/>
      <c r="L610" s="149"/>
      <c r="M610" s="153"/>
      <c r="T610" s="154"/>
      <c r="AT610" s="150" t="s">
        <v>150</v>
      </c>
      <c r="AU610" s="150" t="s">
        <v>86</v>
      </c>
      <c r="AV610" s="13" t="s">
        <v>84</v>
      </c>
      <c r="AW610" s="13" t="s">
        <v>32</v>
      </c>
      <c r="AX610" s="13" t="s">
        <v>76</v>
      </c>
      <c r="AY610" s="150" t="s">
        <v>137</v>
      </c>
    </row>
    <row r="611" spans="2:65" s="12" customFormat="1">
      <c r="B611" s="141"/>
      <c r="D611" s="142" t="s">
        <v>150</v>
      </c>
      <c r="E611" s="143" t="s">
        <v>1</v>
      </c>
      <c r="F611" s="144" t="s">
        <v>1005</v>
      </c>
      <c r="H611" s="145">
        <v>6.15</v>
      </c>
      <c r="I611" s="146"/>
      <c r="L611" s="141"/>
      <c r="M611" s="147"/>
      <c r="T611" s="148"/>
      <c r="AT611" s="143" t="s">
        <v>150</v>
      </c>
      <c r="AU611" s="143" t="s">
        <v>86</v>
      </c>
      <c r="AV611" s="12" t="s">
        <v>86</v>
      </c>
      <c r="AW611" s="12" t="s">
        <v>32</v>
      </c>
      <c r="AX611" s="12" t="s">
        <v>76</v>
      </c>
      <c r="AY611" s="143" t="s">
        <v>137</v>
      </c>
    </row>
    <row r="612" spans="2:65" s="13" customFormat="1">
      <c r="B612" s="149"/>
      <c r="D612" s="142" t="s">
        <v>150</v>
      </c>
      <c r="E612" s="150" t="s">
        <v>1</v>
      </c>
      <c r="F612" s="151" t="s">
        <v>1006</v>
      </c>
      <c r="H612" s="150" t="s">
        <v>1</v>
      </c>
      <c r="I612" s="152"/>
      <c r="L612" s="149"/>
      <c r="M612" s="153"/>
      <c r="T612" s="154"/>
      <c r="AT612" s="150" t="s">
        <v>150</v>
      </c>
      <c r="AU612" s="150" t="s">
        <v>86</v>
      </c>
      <c r="AV612" s="13" t="s">
        <v>84</v>
      </c>
      <c r="AW612" s="13" t="s">
        <v>32</v>
      </c>
      <c r="AX612" s="13" t="s">
        <v>76</v>
      </c>
      <c r="AY612" s="150" t="s">
        <v>137</v>
      </c>
    </row>
    <row r="613" spans="2:65" s="12" customFormat="1">
      <c r="B613" s="141"/>
      <c r="D613" s="142" t="s">
        <v>150</v>
      </c>
      <c r="E613" s="143" t="s">
        <v>1</v>
      </c>
      <c r="F613" s="144" t="s">
        <v>1007</v>
      </c>
      <c r="H613" s="145">
        <v>3.0510000000000002</v>
      </c>
      <c r="I613" s="146"/>
      <c r="L613" s="141"/>
      <c r="M613" s="147"/>
      <c r="T613" s="148"/>
      <c r="AT613" s="143" t="s">
        <v>150</v>
      </c>
      <c r="AU613" s="143" t="s">
        <v>86</v>
      </c>
      <c r="AV613" s="12" t="s">
        <v>86</v>
      </c>
      <c r="AW613" s="12" t="s">
        <v>32</v>
      </c>
      <c r="AX613" s="12" t="s">
        <v>76</v>
      </c>
      <c r="AY613" s="143" t="s">
        <v>137</v>
      </c>
    </row>
    <row r="614" spans="2:65" s="14" customFormat="1">
      <c r="B614" s="165"/>
      <c r="D614" s="142" t="s">
        <v>150</v>
      </c>
      <c r="E614" s="166" t="s">
        <v>1</v>
      </c>
      <c r="F614" s="167" t="s">
        <v>178</v>
      </c>
      <c r="H614" s="168">
        <v>18.777000000000001</v>
      </c>
      <c r="I614" s="169"/>
      <c r="L614" s="165"/>
      <c r="M614" s="170"/>
      <c r="T614" s="171"/>
      <c r="AT614" s="166" t="s">
        <v>150</v>
      </c>
      <c r="AU614" s="166" t="s">
        <v>86</v>
      </c>
      <c r="AV614" s="14" t="s">
        <v>145</v>
      </c>
      <c r="AW614" s="14" t="s">
        <v>32</v>
      </c>
      <c r="AX614" s="14" t="s">
        <v>84</v>
      </c>
      <c r="AY614" s="166" t="s">
        <v>137</v>
      </c>
    </row>
    <row r="615" spans="2:65" s="12" customFormat="1">
      <c r="B615" s="141"/>
      <c r="D615" s="142" t="s">
        <v>150</v>
      </c>
      <c r="F615" s="144" t="s">
        <v>1026</v>
      </c>
      <c r="H615" s="145">
        <v>22.532</v>
      </c>
      <c r="I615" s="146"/>
      <c r="L615" s="141"/>
      <c r="M615" s="147"/>
      <c r="T615" s="148"/>
      <c r="AT615" s="143" t="s">
        <v>150</v>
      </c>
      <c r="AU615" s="143" t="s">
        <v>86</v>
      </c>
      <c r="AV615" s="12" t="s">
        <v>86</v>
      </c>
      <c r="AW615" s="12" t="s">
        <v>4</v>
      </c>
      <c r="AX615" s="12" t="s">
        <v>84</v>
      </c>
      <c r="AY615" s="143" t="s">
        <v>137</v>
      </c>
    </row>
    <row r="616" spans="2:65" s="1" customFormat="1" ht="33" customHeight="1">
      <c r="B616" s="32"/>
      <c r="C616" s="128" t="s">
        <v>1027</v>
      </c>
      <c r="D616" s="128" t="s">
        <v>140</v>
      </c>
      <c r="E616" s="129" t="s">
        <v>1028</v>
      </c>
      <c r="F616" s="130" t="s">
        <v>1029</v>
      </c>
      <c r="G616" s="131" t="s">
        <v>143</v>
      </c>
      <c r="H616" s="132">
        <v>18.777000000000001</v>
      </c>
      <c r="I616" s="133"/>
      <c r="J616" s="134">
        <f>ROUND(I616*H616,2)</f>
        <v>0</v>
      </c>
      <c r="K616" s="130" t="s">
        <v>144</v>
      </c>
      <c r="L616" s="32"/>
      <c r="M616" s="135" t="s">
        <v>1</v>
      </c>
      <c r="N616" s="136" t="s">
        <v>41</v>
      </c>
      <c r="P616" s="137">
        <f>O616*H616</f>
        <v>0</v>
      </c>
      <c r="Q616" s="137">
        <v>2.3999999999999998E-3</v>
      </c>
      <c r="R616" s="137">
        <f>Q616*H616</f>
        <v>4.5064799999999995E-2</v>
      </c>
      <c r="S616" s="137">
        <v>0</v>
      </c>
      <c r="T616" s="138">
        <f>S616*H616</f>
        <v>0</v>
      </c>
      <c r="AR616" s="139" t="s">
        <v>145</v>
      </c>
      <c r="AT616" s="139" t="s">
        <v>140</v>
      </c>
      <c r="AU616" s="139" t="s">
        <v>86</v>
      </c>
      <c r="AY616" s="17" t="s">
        <v>137</v>
      </c>
      <c r="BE616" s="140">
        <f>IF(N616="základní",J616,0)</f>
        <v>0</v>
      </c>
      <c r="BF616" s="140">
        <f>IF(N616="snížená",J616,0)</f>
        <v>0</v>
      </c>
      <c r="BG616" s="140">
        <f>IF(N616="zákl. přenesená",J616,0)</f>
        <v>0</v>
      </c>
      <c r="BH616" s="140">
        <f>IF(N616="sníž. přenesená",J616,0)</f>
        <v>0</v>
      </c>
      <c r="BI616" s="140">
        <f>IF(N616="nulová",J616,0)</f>
        <v>0</v>
      </c>
      <c r="BJ616" s="17" t="s">
        <v>84</v>
      </c>
      <c r="BK616" s="140">
        <f>ROUND(I616*H616,2)</f>
        <v>0</v>
      </c>
      <c r="BL616" s="17" t="s">
        <v>145</v>
      </c>
      <c r="BM616" s="139" t="s">
        <v>1030</v>
      </c>
    </row>
    <row r="617" spans="2:65" s="13" customFormat="1">
      <c r="B617" s="149"/>
      <c r="D617" s="142" t="s">
        <v>150</v>
      </c>
      <c r="E617" s="150" t="s">
        <v>1</v>
      </c>
      <c r="F617" s="151" t="s">
        <v>1002</v>
      </c>
      <c r="H617" s="150" t="s">
        <v>1</v>
      </c>
      <c r="I617" s="152"/>
      <c r="L617" s="149"/>
      <c r="M617" s="153"/>
      <c r="T617" s="154"/>
      <c r="AT617" s="150" t="s">
        <v>150</v>
      </c>
      <c r="AU617" s="150" t="s">
        <v>86</v>
      </c>
      <c r="AV617" s="13" t="s">
        <v>84</v>
      </c>
      <c r="AW617" s="13" t="s">
        <v>32</v>
      </c>
      <c r="AX617" s="13" t="s">
        <v>76</v>
      </c>
      <c r="AY617" s="150" t="s">
        <v>137</v>
      </c>
    </row>
    <row r="618" spans="2:65" s="12" customFormat="1">
      <c r="B618" s="141"/>
      <c r="D618" s="142" t="s">
        <v>150</v>
      </c>
      <c r="E618" s="143" t="s">
        <v>1</v>
      </c>
      <c r="F618" s="144" t="s">
        <v>1003</v>
      </c>
      <c r="H618" s="145">
        <v>9.5760000000000005</v>
      </c>
      <c r="I618" s="146"/>
      <c r="L618" s="141"/>
      <c r="M618" s="147"/>
      <c r="T618" s="148"/>
      <c r="AT618" s="143" t="s">
        <v>150</v>
      </c>
      <c r="AU618" s="143" t="s">
        <v>86</v>
      </c>
      <c r="AV618" s="12" t="s">
        <v>86</v>
      </c>
      <c r="AW618" s="12" t="s">
        <v>32</v>
      </c>
      <c r="AX618" s="12" t="s">
        <v>76</v>
      </c>
      <c r="AY618" s="143" t="s">
        <v>137</v>
      </c>
    </row>
    <row r="619" spans="2:65" s="13" customFormat="1">
      <c r="B619" s="149"/>
      <c r="D619" s="142" t="s">
        <v>150</v>
      </c>
      <c r="E619" s="150" t="s">
        <v>1</v>
      </c>
      <c r="F619" s="151" t="s">
        <v>1004</v>
      </c>
      <c r="H619" s="150" t="s">
        <v>1</v>
      </c>
      <c r="I619" s="152"/>
      <c r="L619" s="149"/>
      <c r="M619" s="153"/>
      <c r="T619" s="154"/>
      <c r="AT619" s="150" t="s">
        <v>150</v>
      </c>
      <c r="AU619" s="150" t="s">
        <v>86</v>
      </c>
      <c r="AV619" s="13" t="s">
        <v>84</v>
      </c>
      <c r="AW619" s="13" t="s">
        <v>32</v>
      </c>
      <c r="AX619" s="13" t="s">
        <v>76</v>
      </c>
      <c r="AY619" s="150" t="s">
        <v>137</v>
      </c>
    </row>
    <row r="620" spans="2:65" s="12" customFormat="1">
      <c r="B620" s="141"/>
      <c r="D620" s="142" t="s">
        <v>150</v>
      </c>
      <c r="E620" s="143" t="s">
        <v>1</v>
      </c>
      <c r="F620" s="144" t="s">
        <v>1005</v>
      </c>
      <c r="H620" s="145">
        <v>6.15</v>
      </c>
      <c r="I620" s="146"/>
      <c r="L620" s="141"/>
      <c r="M620" s="147"/>
      <c r="T620" s="148"/>
      <c r="AT620" s="143" t="s">
        <v>150</v>
      </c>
      <c r="AU620" s="143" t="s">
        <v>86</v>
      </c>
      <c r="AV620" s="12" t="s">
        <v>86</v>
      </c>
      <c r="AW620" s="12" t="s">
        <v>32</v>
      </c>
      <c r="AX620" s="12" t="s">
        <v>76</v>
      </c>
      <c r="AY620" s="143" t="s">
        <v>137</v>
      </c>
    </row>
    <row r="621" spans="2:65" s="13" customFormat="1">
      <c r="B621" s="149"/>
      <c r="D621" s="142" t="s">
        <v>150</v>
      </c>
      <c r="E621" s="150" t="s">
        <v>1</v>
      </c>
      <c r="F621" s="151" t="s">
        <v>1006</v>
      </c>
      <c r="H621" s="150" t="s">
        <v>1</v>
      </c>
      <c r="I621" s="152"/>
      <c r="L621" s="149"/>
      <c r="M621" s="153"/>
      <c r="T621" s="154"/>
      <c r="AT621" s="150" t="s">
        <v>150</v>
      </c>
      <c r="AU621" s="150" t="s">
        <v>86</v>
      </c>
      <c r="AV621" s="13" t="s">
        <v>84</v>
      </c>
      <c r="AW621" s="13" t="s">
        <v>32</v>
      </c>
      <c r="AX621" s="13" t="s">
        <v>76</v>
      </c>
      <c r="AY621" s="150" t="s">
        <v>137</v>
      </c>
    </row>
    <row r="622" spans="2:65" s="12" customFormat="1">
      <c r="B622" s="141"/>
      <c r="D622" s="142" t="s">
        <v>150</v>
      </c>
      <c r="E622" s="143" t="s">
        <v>1</v>
      </c>
      <c r="F622" s="144" t="s">
        <v>1007</v>
      </c>
      <c r="H622" s="145">
        <v>3.0510000000000002</v>
      </c>
      <c r="I622" s="146"/>
      <c r="L622" s="141"/>
      <c r="M622" s="147"/>
      <c r="T622" s="148"/>
      <c r="AT622" s="143" t="s">
        <v>150</v>
      </c>
      <c r="AU622" s="143" t="s">
        <v>86</v>
      </c>
      <c r="AV622" s="12" t="s">
        <v>86</v>
      </c>
      <c r="AW622" s="12" t="s">
        <v>32</v>
      </c>
      <c r="AX622" s="12" t="s">
        <v>76</v>
      </c>
      <c r="AY622" s="143" t="s">
        <v>137</v>
      </c>
    </row>
    <row r="623" spans="2:65" s="14" customFormat="1">
      <c r="B623" s="165"/>
      <c r="D623" s="142" t="s">
        <v>150</v>
      </c>
      <c r="E623" s="166" t="s">
        <v>1</v>
      </c>
      <c r="F623" s="167" t="s">
        <v>178</v>
      </c>
      <c r="H623" s="168">
        <v>18.777000000000001</v>
      </c>
      <c r="I623" s="169"/>
      <c r="L623" s="165"/>
      <c r="M623" s="170"/>
      <c r="T623" s="171"/>
      <c r="AT623" s="166" t="s">
        <v>150</v>
      </c>
      <c r="AU623" s="166" t="s">
        <v>86</v>
      </c>
      <c r="AV623" s="14" t="s">
        <v>145</v>
      </c>
      <c r="AW623" s="14" t="s">
        <v>32</v>
      </c>
      <c r="AX623" s="14" t="s">
        <v>84</v>
      </c>
      <c r="AY623" s="166" t="s">
        <v>137</v>
      </c>
    </row>
    <row r="624" spans="2:65" s="1" customFormat="1" ht="33" customHeight="1">
      <c r="B624" s="32"/>
      <c r="C624" s="155" t="s">
        <v>1031</v>
      </c>
      <c r="D624" s="155" t="s">
        <v>158</v>
      </c>
      <c r="E624" s="156" t="s">
        <v>1032</v>
      </c>
      <c r="F624" s="157" t="s">
        <v>1033</v>
      </c>
      <c r="G624" s="158" t="s">
        <v>143</v>
      </c>
      <c r="H624" s="159">
        <v>19.152999999999999</v>
      </c>
      <c r="I624" s="160"/>
      <c r="J624" s="161">
        <f>ROUND(I624*H624,2)</f>
        <v>0</v>
      </c>
      <c r="K624" s="157" t="s">
        <v>144</v>
      </c>
      <c r="L624" s="162"/>
      <c r="M624" s="163" t="s">
        <v>1</v>
      </c>
      <c r="N624" s="164" t="s">
        <v>41</v>
      </c>
      <c r="P624" s="137">
        <f>O624*H624</f>
        <v>0</v>
      </c>
      <c r="Q624" s="137">
        <v>1.95E-2</v>
      </c>
      <c r="R624" s="137">
        <f>Q624*H624</f>
        <v>0.37348349999999997</v>
      </c>
      <c r="S624" s="137">
        <v>0</v>
      </c>
      <c r="T624" s="138">
        <f>S624*H624</f>
        <v>0</v>
      </c>
      <c r="AR624" s="139" t="s">
        <v>161</v>
      </c>
      <c r="AT624" s="139" t="s">
        <v>158</v>
      </c>
      <c r="AU624" s="139" t="s">
        <v>86</v>
      </c>
      <c r="AY624" s="17" t="s">
        <v>137</v>
      </c>
      <c r="BE624" s="140">
        <f>IF(N624="základní",J624,0)</f>
        <v>0</v>
      </c>
      <c r="BF624" s="140">
        <f>IF(N624="snížená",J624,0)</f>
        <v>0</v>
      </c>
      <c r="BG624" s="140">
        <f>IF(N624="zákl. přenesená",J624,0)</f>
        <v>0</v>
      </c>
      <c r="BH624" s="140">
        <f>IF(N624="sníž. přenesená",J624,0)</f>
        <v>0</v>
      </c>
      <c r="BI624" s="140">
        <f>IF(N624="nulová",J624,0)</f>
        <v>0</v>
      </c>
      <c r="BJ624" s="17" t="s">
        <v>84</v>
      </c>
      <c r="BK624" s="140">
        <f>ROUND(I624*H624,2)</f>
        <v>0</v>
      </c>
      <c r="BL624" s="17" t="s">
        <v>145</v>
      </c>
      <c r="BM624" s="139" t="s">
        <v>1034</v>
      </c>
    </row>
    <row r="625" spans="2:65" s="12" customFormat="1">
      <c r="B625" s="141"/>
      <c r="D625" s="142" t="s">
        <v>150</v>
      </c>
      <c r="F625" s="144" t="s">
        <v>1035</v>
      </c>
      <c r="H625" s="145">
        <v>19.152999999999999</v>
      </c>
      <c r="I625" s="146"/>
      <c r="L625" s="141"/>
      <c r="M625" s="147"/>
      <c r="T625" s="148"/>
      <c r="AT625" s="143" t="s">
        <v>150</v>
      </c>
      <c r="AU625" s="143" t="s">
        <v>86</v>
      </c>
      <c r="AV625" s="12" t="s">
        <v>86</v>
      </c>
      <c r="AW625" s="12" t="s">
        <v>4</v>
      </c>
      <c r="AX625" s="12" t="s">
        <v>84</v>
      </c>
      <c r="AY625" s="143" t="s">
        <v>137</v>
      </c>
    </row>
    <row r="626" spans="2:65" s="1" customFormat="1" ht="24.2" customHeight="1">
      <c r="B626" s="32"/>
      <c r="C626" s="128" t="s">
        <v>1036</v>
      </c>
      <c r="D626" s="128" t="s">
        <v>140</v>
      </c>
      <c r="E626" s="129" t="s">
        <v>1037</v>
      </c>
      <c r="F626" s="130" t="s">
        <v>1038</v>
      </c>
      <c r="G626" s="131" t="s">
        <v>419</v>
      </c>
      <c r="H626" s="179"/>
      <c r="I626" s="133"/>
      <c r="J626" s="134">
        <f>ROUND(I626*H626,2)</f>
        <v>0</v>
      </c>
      <c r="K626" s="130" t="s">
        <v>144</v>
      </c>
      <c r="L626" s="32"/>
      <c r="M626" s="135" t="s">
        <v>1</v>
      </c>
      <c r="N626" s="136" t="s">
        <v>41</v>
      </c>
      <c r="P626" s="137">
        <f>O626*H626</f>
        <v>0</v>
      </c>
      <c r="Q626" s="137">
        <v>0</v>
      </c>
      <c r="R626" s="137">
        <f>Q626*H626</f>
        <v>0</v>
      </c>
      <c r="S626" s="137">
        <v>0</v>
      </c>
      <c r="T626" s="138">
        <f>S626*H626</f>
        <v>0</v>
      </c>
      <c r="AR626" s="139" t="s">
        <v>234</v>
      </c>
      <c r="AT626" s="139" t="s">
        <v>140</v>
      </c>
      <c r="AU626" s="139" t="s">
        <v>86</v>
      </c>
      <c r="AY626" s="17" t="s">
        <v>137</v>
      </c>
      <c r="BE626" s="140">
        <f>IF(N626="základní",J626,0)</f>
        <v>0</v>
      </c>
      <c r="BF626" s="140">
        <f>IF(N626="snížená",J626,0)</f>
        <v>0</v>
      </c>
      <c r="BG626" s="140">
        <f>IF(N626="zákl. přenesená",J626,0)</f>
        <v>0</v>
      </c>
      <c r="BH626" s="140">
        <f>IF(N626="sníž. přenesená",J626,0)</f>
        <v>0</v>
      </c>
      <c r="BI626" s="140">
        <f>IF(N626="nulová",J626,0)</f>
        <v>0</v>
      </c>
      <c r="BJ626" s="17" t="s">
        <v>84</v>
      </c>
      <c r="BK626" s="140">
        <f>ROUND(I626*H626,2)</f>
        <v>0</v>
      </c>
      <c r="BL626" s="17" t="s">
        <v>234</v>
      </c>
      <c r="BM626" s="139" t="s">
        <v>1039</v>
      </c>
    </row>
    <row r="627" spans="2:65" s="11" customFormat="1" ht="22.9" customHeight="1">
      <c r="B627" s="116"/>
      <c r="D627" s="117" t="s">
        <v>75</v>
      </c>
      <c r="E627" s="126" t="s">
        <v>1040</v>
      </c>
      <c r="F627" s="126" t="s">
        <v>1041</v>
      </c>
      <c r="I627" s="119"/>
      <c r="J627" s="127">
        <f>BK627</f>
        <v>0</v>
      </c>
      <c r="L627" s="116"/>
      <c r="M627" s="121"/>
      <c r="P627" s="122">
        <f>SUM(P628:P630)</f>
        <v>0</v>
      </c>
      <c r="R627" s="122">
        <f>SUM(R628:R630)</f>
        <v>4.0297599999999996E-2</v>
      </c>
      <c r="T627" s="123">
        <f>SUM(T628:T630)</f>
        <v>0</v>
      </c>
      <c r="AR627" s="117" t="s">
        <v>86</v>
      </c>
      <c r="AT627" s="124" t="s">
        <v>75</v>
      </c>
      <c r="AU627" s="124" t="s">
        <v>84</v>
      </c>
      <c r="AY627" s="117" t="s">
        <v>137</v>
      </c>
      <c r="BK627" s="125">
        <f>SUM(BK628:BK630)</f>
        <v>0</v>
      </c>
    </row>
    <row r="628" spans="2:65" s="1" customFormat="1" ht="16.5" customHeight="1">
      <c r="B628" s="32"/>
      <c r="C628" s="128" t="s">
        <v>1042</v>
      </c>
      <c r="D628" s="128" t="s">
        <v>140</v>
      </c>
      <c r="E628" s="129" t="s">
        <v>1043</v>
      </c>
      <c r="F628" s="130" t="s">
        <v>1044</v>
      </c>
      <c r="G628" s="131" t="s">
        <v>143</v>
      </c>
      <c r="H628" s="132">
        <v>25.186</v>
      </c>
      <c r="I628" s="133"/>
      <c r="J628" s="134">
        <f>ROUND(I628*H628,2)</f>
        <v>0</v>
      </c>
      <c r="K628" s="130" t="s">
        <v>144</v>
      </c>
      <c r="L628" s="32"/>
      <c r="M628" s="135" t="s">
        <v>1</v>
      </c>
      <c r="N628" s="136" t="s">
        <v>41</v>
      </c>
      <c r="P628" s="137">
        <f>O628*H628</f>
        <v>0</v>
      </c>
      <c r="Q628" s="137">
        <v>2.0000000000000001E-4</v>
      </c>
      <c r="R628" s="137">
        <f>Q628*H628</f>
        <v>5.0372000000000004E-3</v>
      </c>
      <c r="S628" s="137">
        <v>0</v>
      </c>
      <c r="T628" s="138">
        <f>S628*H628</f>
        <v>0</v>
      </c>
      <c r="AR628" s="139" t="s">
        <v>234</v>
      </c>
      <c r="AT628" s="139" t="s">
        <v>140</v>
      </c>
      <c r="AU628" s="139" t="s">
        <v>86</v>
      </c>
      <c r="AY628" s="17" t="s">
        <v>137</v>
      </c>
      <c r="BE628" s="140">
        <f>IF(N628="základní",J628,0)</f>
        <v>0</v>
      </c>
      <c r="BF628" s="140">
        <f>IF(N628="snížená",J628,0)</f>
        <v>0</v>
      </c>
      <c r="BG628" s="140">
        <f>IF(N628="zákl. přenesená",J628,0)</f>
        <v>0</v>
      </c>
      <c r="BH628" s="140">
        <f>IF(N628="sníž. přenesená",J628,0)</f>
        <v>0</v>
      </c>
      <c r="BI628" s="140">
        <f>IF(N628="nulová",J628,0)</f>
        <v>0</v>
      </c>
      <c r="BJ628" s="17" t="s">
        <v>84</v>
      </c>
      <c r="BK628" s="140">
        <f>ROUND(I628*H628,2)</f>
        <v>0</v>
      </c>
      <c r="BL628" s="17" t="s">
        <v>234</v>
      </c>
      <c r="BM628" s="139" t="s">
        <v>1045</v>
      </c>
    </row>
    <row r="629" spans="2:65" s="1" customFormat="1" ht="24.2" customHeight="1">
      <c r="B629" s="32"/>
      <c r="C629" s="128" t="s">
        <v>1046</v>
      </c>
      <c r="D629" s="128" t="s">
        <v>140</v>
      </c>
      <c r="E629" s="129" t="s">
        <v>1047</v>
      </c>
      <c r="F629" s="130" t="s">
        <v>1048</v>
      </c>
      <c r="G629" s="131" t="s">
        <v>143</v>
      </c>
      <c r="H629" s="132">
        <v>25.186</v>
      </c>
      <c r="I629" s="133"/>
      <c r="J629" s="134">
        <f>ROUND(I629*H629,2)</f>
        <v>0</v>
      </c>
      <c r="K629" s="130" t="s">
        <v>144</v>
      </c>
      <c r="L629" s="32"/>
      <c r="M629" s="135" t="s">
        <v>1</v>
      </c>
      <c r="N629" s="136" t="s">
        <v>41</v>
      </c>
      <c r="P629" s="137">
        <f>O629*H629</f>
        <v>0</v>
      </c>
      <c r="Q629" s="137">
        <v>1.4E-3</v>
      </c>
      <c r="R629" s="137">
        <f>Q629*H629</f>
        <v>3.5260399999999997E-2</v>
      </c>
      <c r="S629" s="137">
        <v>0</v>
      </c>
      <c r="T629" s="138">
        <f>S629*H629</f>
        <v>0</v>
      </c>
      <c r="AR629" s="139" t="s">
        <v>234</v>
      </c>
      <c r="AT629" s="139" t="s">
        <v>140</v>
      </c>
      <c r="AU629" s="139" t="s">
        <v>86</v>
      </c>
      <c r="AY629" s="17" t="s">
        <v>137</v>
      </c>
      <c r="BE629" s="140">
        <f>IF(N629="základní",J629,0)</f>
        <v>0</v>
      </c>
      <c r="BF629" s="140">
        <f>IF(N629="snížená",J629,0)</f>
        <v>0</v>
      </c>
      <c r="BG629" s="140">
        <f>IF(N629="zákl. přenesená",J629,0)</f>
        <v>0</v>
      </c>
      <c r="BH629" s="140">
        <f>IF(N629="sníž. přenesená",J629,0)</f>
        <v>0</v>
      </c>
      <c r="BI629" s="140">
        <f>IF(N629="nulová",J629,0)</f>
        <v>0</v>
      </c>
      <c r="BJ629" s="17" t="s">
        <v>84</v>
      </c>
      <c r="BK629" s="140">
        <f>ROUND(I629*H629,2)</f>
        <v>0</v>
      </c>
      <c r="BL629" s="17" t="s">
        <v>234</v>
      </c>
      <c r="BM629" s="139" t="s">
        <v>1049</v>
      </c>
    </row>
    <row r="630" spans="2:65" s="1" customFormat="1" ht="24.2" customHeight="1">
      <c r="B630" s="32"/>
      <c r="C630" s="128" t="s">
        <v>1050</v>
      </c>
      <c r="D630" s="128" t="s">
        <v>140</v>
      </c>
      <c r="E630" s="129" t="s">
        <v>1051</v>
      </c>
      <c r="F630" s="130" t="s">
        <v>1052</v>
      </c>
      <c r="G630" s="131" t="s">
        <v>419</v>
      </c>
      <c r="H630" s="179"/>
      <c r="I630" s="133"/>
      <c r="J630" s="134">
        <f>ROUND(I630*H630,2)</f>
        <v>0</v>
      </c>
      <c r="K630" s="130" t="s">
        <v>144</v>
      </c>
      <c r="L630" s="32"/>
      <c r="M630" s="135" t="s">
        <v>1</v>
      </c>
      <c r="N630" s="136" t="s">
        <v>41</v>
      </c>
      <c r="P630" s="137">
        <f>O630*H630</f>
        <v>0</v>
      </c>
      <c r="Q630" s="137">
        <v>0</v>
      </c>
      <c r="R630" s="137">
        <f>Q630*H630</f>
        <v>0</v>
      </c>
      <c r="S630" s="137">
        <v>0</v>
      </c>
      <c r="T630" s="138">
        <f>S630*H630</f>
        <v>0</v>
      </c>
      <c r="AR630" s="139" t="s">
        <v>234</v>
      </c>
      <c r="AT630" s="139" t="s">
        <v>140</v>
      </c>
      <c r="AU630" s="139" t="s">
        <v>86</v>
      </c>
      <c r="AY630" s="17" t="s">
        <v>137</v>
      </c>
      <c r="BE630" s="140">
        <f>IF(N630="základní",J630,0)</f>
        <v>0</v>
      </c>
      <c r="BF630" s="140">
        <f>IF(N630="snížená",J630,0)</f>
        <v>0</v>
      </c>
      <c r="BG630" s="140">
        <f>IF(N630="zákl. přenesená",J630,0)</f>
        <v>0</v>
      </c>
      <c r="BH630" s="140">
        <f>IF(N630="sníž. přenesená",J630,0)</f>
        <v>0</v>
      </c>
      <c r="BI630" s="140">
        <f>IF(N630="nulová",J630,0)</f>
        <v>0</v>
      </c>
      <c r="BJ630" s="17" t="s">
        <v>84</v>
      </c>
      <c r="BK630" s="140">
        <f>ROUND(I630*H630,2)</f>
        <v>0</v>
      </c>
      <c r="BL630" s="17" t="s">
        <v>234</v>
      </c>
      <c r="BM630" s="139" t="s">
        <v>1053</v>
      </c>
    </row>
    <row r="631" spans="2:65" s="11" customFormat="1" ht="22.9" customHeight="1">
      <c r="B631" s="116"/>
      <c r="D631" s="117" t="s">
        <v>75</v>
      </c>
      <c r="E631" s="126" t="s">
        <v>1054</v>
      </c>
      <c r="F631" s="126" t="s">
        <v>1055</v>
      </c>
      <c r="I631" s="119"/>
      <c r="J631" s="127">
        <f>BK631</f>
        <v>0</v>
      </c>
      <c r="L631" s="116"/>
      <c r="M631" s="121"/>
      <c r="P631" s="122">
        <f>SUM(P632:P635)</f>
        <v>0</v>
      </c>
      <c r="R631" s="122">
        <f>SUM(R632:R635)</f>
        <v>0.26769999999999999</v>
      </c>
      <c r="T631" s="123">
        <f>SUM(T632:T635)</f>
        <v>0</v>
      </c>
      <c r="AR631" s="117" t="s">
        <v>86</v>
      </c>
      <c r="AT631" s="124" t="s">
        <v>75</v>
      </c>
      <c r="AU631" s="124" t="s">
        <v>84</v>
      </c>
      <c r="AY631" s="117" t="s">
        <v>137</v>
      </c>
      <c r="BK631" s="125">
        <f>SUM(BK632:BK635)</f>
        <v>0</v>
      </c>
    </row>
    <row r="632" spans="2:65" s="1" customFormat="1" ht="37.9" customHeight="1">
      <c r="B632" s="32"/>
      <c r="C632" s="128" t="s">
        <v>1056</v>
      </c>
      <c r="D632" s="128" t="s">
        <v>140</v>
      </c>
      <c r="E632" s="129" t="s">
        <v>1057</v>
      </c>
      <c r="F632" s="130" t="s">
        <v>1058</v>
      </c>
      <c r="G632" s="131" t="s">
        <v>143</v>
      </c>
      <c r="H632" s="132">
        <v>10</v>
      </c>
      <c r="I632" s="133"/>
      <c r="J632" s="134">
        <f>ROUND(I632*H632,2)</f>
        <v>0</v>
      </c>
      <c r="K632" s="130" t="s">
        <v>144</v>
      </c>
      <c r="L632" s="32"/>
      <c r="M632" s="135" t="s">
        <v>1</v>
      </c>
      <c r="N632" s="136" t="s">
        <v>41</v>
      </c>
      <c r="P632" s="137">
        <f>O632*H632</f>
        <v>0</v>
      </c>
      <c r="Q632" s="137">
        <v>7.3000000000000001E-3</v>
      </c>
      <c r="R632" s="137">
        <f>Q632*H632</f>
        <v>7.2999999999999995E-2</v>
      </c>
      <c r="S632" s="137">
        <v>0</v>
      </c>
      <c r="T632" s="138">
        <f>S632*H632</f>
        <v>0</v>
      </c>
      <c r="AR632" s="139" t="s">
        <v>234</v>
      </c>
      <c r="AT632" s="139" t="s">
        <v>140</v>
      </c>
      <c r="AU632" s="139" t="s">
        <v>86</v>
      </c>
      <c r="AY632" s="17" t="s">
        <v>137</v>
      </c>
      <c r="BE632" s="140">
        <f>IF(N632="základní",J632,0)</f>
        <v>0</v>
      </c>
      <c r="BF632" s="140">
        <f>IF(N632="snížená",J632,0)</f>
        <v>0</v>
      </c>
      <c r="BG632" s="140">
        <f>IF(N632="zákl. přenesená",J632,0)</f>
        <v>0</v>
      </c>
      <c r="BH632" s="140">
        <f>IF(N632="sníž. přenesená",J632,0)</f>
        <v>0</v>
      </c>
      <c r="BI632" s="140">
        <f>IF(N632="nulová",J632,0)</f>
        <v>0</v>
      </c>
      <c r="BJ632" s="17" t="s">
        <v>84</v>
      </c>
      <c r="BK632" s="140">
        <f>ROUND(I632*H632,2)</f>
        <v>0</v>
      </c>
      <c r="BL632" s="17" t="s">
        <v>234</v>
      </c>
      <c r="BM632" s="139" t="s">
        <v>1059</v>
      </c>
    </row>
    <row r="633" spans="2:65" s="1" customFormat="1" ht="24.2" customHeight="1">
      <c r="B633" s="32"/>
      <c r="C633" s="155" t="s">
        <v>1060</v>
      </c>
      <c r="D633" s="155" t="s">
        <v>158</v>
      </c>
      <c r="E633" s="156" t="s">
        <v>1061</v>
      </c>
      <c r="F633" s="157" t="s">
        <v>1062</v>
      </c>
      <c r="G633" s="158" t="s">
        <v>143</v>
      </c>
      <c r="H633" s="159">
        <v>11</v>
      </c>
      <c r="I633" s="160"/>
      <c r="J633" s="161">
        <f>ROUND(I633*H633,2)</f>
        <v>0</v>
      </c>
      <c r="K633" s="157" t="s">
        <v>144</v>
      </c>
      <c r="L633" s="162"/>
      <c r="M633" s="163" t="s">
        <v>1</v>
      </c>
      <c r="N633" s="164" t="s">
        <v>41</v>
      </c>
      <c r="P633" s="137">
        <f>O633*H633</f>
        <v>0</v>
      </c>
      <c r="Q633" s="137">
        <v>1.77E-2</v>
      </c>
      <c r="R633" s="137">
        <f>Q633*H633</f>
        <v>0.19470000000000001</v>
      </c>
      <c r="S633" s="137">
        <v>0</v>
      </c>
      <c r="T633" s="138">
        <f>S633*H633</f>
        <v>0</v>
      </c>
      <c r="AR633" s="139" t="s">
        <v>321</v>
      </c>
      <c r="AT633" s="139" t="s">
        <v>158</v>
      </c>
      <c r="AU633" s="139" t="s">
        <v>86</v>
      </c>
      <c r="AY633" s="17" t="s">
        <v>137</v>
      </c>
      <c r="BE633" s="140">
        <f>IF(N633="základní",J633,0)</f>
        <v>0</v>
      </c>
      <c r="BF633" s="140">
        <f>IF(N633="snížená",J633,0)</f>
        <v>0</v>
      </c>
      <c r="BG633" s="140">
        <f>IF(N633="zákl. přenesená",J633,0)</f>
        <v>0</v>
      </c>
      <c r="BH633" s="140">
        <f>IF(N633="sníž. přenesená",J633,0)</f>
        <v>0</v>
      </c>
      <c r="BI633" s="140">
        <f>IF(N633="nulová",J633,0)</f>
        <v>0</v>
      </c>
      <c r="BJ633" s="17" t="s">
        <v>84</v>
      </c>
      <c r="BK633" s="140">
        <f>ROUND(I633*H633,2)</f>
        <v>0</v>
      </c>
      <c r="BL633" s="17" t="s">
        <v>234</v>
      </c>
      <c r="BM633" s="139" t="s">
        <v>1063</v>
      </c>
    </row>
    <row r="634" spans="2:65" s="12" customFormat="1">
      <c r="B634" s="141"/>
      <c r="D634" s="142" t="s">
        <v>150</v>
      </c>
      <c r="F634" s="144" t="s">
        <v>1064</v>
      </c>
      <c r="H634" s="145">
        <v>11</v>
      </c>
      <c r="I634" s="146"/>
      <c r="L634" s="141"/>
      <c r="M634" s="147"/>
      <c r="T634" s="148"/>
      <c r="AT634" s="143" t="s">
        <v>150</v>
      </c>
      <c r="AU634" s="143" t="s">
        <v>86</v>
      </c>
      <c r="AV634" s="12" t="s">
        <v>86</v>
      </c>
      <c r="AW634" s="12" t="s">
        <v>4</v>
      </c>
      <c r="AX634" s="12" t="s">
        <v>84</v>
      </c>
      <c r="AY634" s="143" t="s">
        <v>137</v>
      </c>
    </row>
    <row r="635" spans="2:65" s="1" customFormat="1" ht="24.2" customHeight="1">
      <c r="B635" s="32"/>
      <c r="C635" s="128" t="s">
        <v>1065</v>
      </c>
      <c r="D635" s="128" t="s">
        <v>140</v>
      </c>
      <c r="E635" s="129" t="s">
        <v>1066</v>
      </c>
      <c r="F635" s="130" t="s">
        <v>1067</v>
      </c>
      <c r="G635" s="131" t="s">
        <v>419</v>
      </c>
      <c r="H635" s="179"/>
      <c r="I635" s="133"/>
      <c r="J635" s="134">
        <f>ROUND(I635*H635,2)</f>
        <v>0</v>
      </c>
      <c r="K635" s="130" t="s">
        <v>144</v>
      </c>
      <c r="L635" s="32"/>
      <c r="M635" s="135" t="s">
        <v>1</v>
      </c>
      <c r="N635" s="136" t="s">
        <v>41</v>
      </c>
      <c r="P635" s="137">
        <f>O635*H635</f>
        <v>0</v>
      </c>
      <c r="Q635" s="137">
        <v>0</v>
      </c>
      <c r="R635" s="137">
        <f>Q635*H635</f>
        <v>0</v>
      </c>
      <c r="S635" s="137">
        <v>0</v>
      </c>
      <c r="T635" s="138">
        <f>S635*H635</f>
        <v>0</v>
      </c>
      <c r="AR635" s="139" t="s">
        <v>234</v>
      </c>
      <c r="AT635" s="139" t="s">
        <v>140</v>
      </c>
      <c r="AU635" s="139" t="s">
        <v>86</v>
      </c>
      <c r="AY635" s="17" t="s">
        <v>137</v>
      </c>
      <c r="BE635" s="140">
        <f>IF(N635="základní",J635,0)</f>
        <v>0</v>
      </c>
      <c r="BF635" s="140">
        <f>IF(N635="snížená",J635,0)</f>
        <v>0</v>
      </c>
      <c r="BG635" s="140">
        <f>IF(N635="zákl. přenesená",J635,0)</f>
        <v>0</v>
      </c>
      <c r="BH635" s="140">
        <f>IF(N635="sníž. přenesená",J635,0)</f>
        <v>0</v>
      </c>
      <c r="BI635" s="140">
        <f>IF(N635="nulová",J635,0)</f>
        <v>0</v>
      </c>
      <c r="BJ635" s="17" t="s">
        <v>84</v>
      </c>
      <c r="BK635" s="140">
        <f>ROUND(I635*H635,2)</f>
        <v>0</v>
      </c>
      <c r="BL635" s="17" t="s">
        <v>234</v>
      </c>
      <c r="BM635" s="139" t="s">
        <v>1068</v>
      </c>
    </row>
    <row r="636" spans="2:65" s="11" customFormat="1" ht="22.9" customHeight="1">
      <c r="B636" s="116"/>
      <c r="D636" s="117" t="s">
        <v>75</v>
      </c>
      <c r="E636" s="126" t="s">
        <v>1069</v>
      </c>
      <c r="F636" s="126" t="s">
        <v>1070</v>
      </c>
      <c r="I636" s="119"/>
      <c r="J636" s="127">
        <f>BK636</f>
        <v>0</v>
      </c>
      <c r="L636" s="116"/>
      <c r="M636" s="121"/>
      <c r="P636" s="122">
        <f>SUM(P637:P650)</f>
        <v>0</v>
      </c>
      <c r="R636" s="122">
        <f>SUM(R637:R650)</f>
        <v>0.11647935999999999</v>
      </c>
      <c r="T636" s="123">
        <f>SUM(T637:T650)</f>
        <v>2.2174300000000001E-2</v>
      </c>
      <c r="AR636" s="117" t="s">
        <v>86</v>
      </c>
      <c r="AT636" s="124" t="s">
        <v>75</v>
      </c>
      <c r="AU636" s="124" t="s">
        <v>84</v>
      </c>
      <c r="AY636" s="117" t="s">
        <v>137</v>
      </c>
      <c r="BK636" s="125">
        <f>SUM(BK637:BK650)</f>
        <v>0</v>
      </c>
    </row>
    <row r="637" spans="2:65" s="1" customFormat="1" ht="16.5" customHeight="1">
      <c r="B637" s="32"/>
      <c r="C637" s="128" t="s">
        <v>1071</v>
      </c>
      <c r="D637" s="128" t="s">
        <v>140</v>
      </c>
      <c r="E637" s="129" t="s">
        <v>1072</v>
      </c>
      <c r="F637" s="130" t="s">
        <v>1073</v>
      </c>
      <c r="G637" s="131" t="s">
        <v>143</v>
      </c>
      <c r="H637" s="132">
        <v>71.53</v>
      </c>
      <c r="I637" s="133"/>
      <c r="J637" s="134">
        <f>ROUND(I637*H637,2)</f>
        <v>0</v>
      </c>
      <c r="K637" s="130" t="s">
        <v>144</v>
      </c>
      <c r="L637" s="32"/>
      <c r="M637" s="135" t="s">
        <v>1</v>
      </c>
      <c r="N637" s="136" t="s">
        <v>41</v>
      </c>
      <c r="P637" s="137">
        <f>O637*H637</f>
        <v>0</v>
      </c>
      <c r="Q637" s="137">
        <v>1E-3</v>
      </c>
      <c r="R637" s="137">
        <f>Q637*H637</f>
        <v>7.1529999999999996E-2</v>
      </c>
      <c r="S637" s="137">
        <v>3.1E-4</v>
      </c>
      <c r="T637" s="138">
        <f>S637*H637</f>
        <v>2.2174300000000001E-2</v>
      </c>
      <c r="AR637" s="139" t="s">
        <v>234</v>
      </c>
      <c r="AT637" s="139" t="s">
        <v>140</v>
      </c>
      <c r="AU637" s="139" t="s">
        <v>86</v>
      </c>
      <c r="AY637" s="17" t="s">
        <v>137</v>
      </c>
      <c r="BE637" s="140">
        <f>IF(N637="základní",J637,0)</f>
        <v>0</v>
      </c>
      <c r="BF637" s="140">
        <f>IF(N637="snížená",J637,0)</f>
        <v>0</v>
      </c>
      <c r="BG637" s="140">
        <f>IF(N637="zákl. přenesená",J637,0)</f>
        <v>0</v>
      </c>
      <c r="BH637" s="140">
        <f>IF(N637="sníž. přenesená",J637,0)</f>
        <v>0</v>
      </c>
      <c r="BI637" s="140">
        <f>IF(N637="nulová",J637,0)</f>
        <v>0</v>
      </c>
      <c r="BJ637" s="17" t="s">
        <v>84</v>
      </c>
      <c r="BK637" s="140">
        <f>ROUND(I637*H637,2)</f>
        <v>0</v>
      </c>
      <c r="BL637" s="17" t="s">
        <v>234</v>
      </c>
      <c r="BM637" s="139" t="s">
        <v>1074</v>
      </c>
    </row>
    <row r="638" spans="2:65" s="12" customFormat="1">
      <c r="B638" s="141"/>
      <c r="D638" s="142" t="s">
        <v>150</v>
      </c>
      <c r="E638" s="143" t="s">
        <v>1</v>
      </c>
      <c r="F638" s="144" t="s">
        <v>1075</v>
      </c>
      <c r="H638" s="145">
        <v>71.53</v>
      </c>
      <c r="I638" s="146"/>
      <c r="L638" s="141"/>
      <c r="M638" s="147"/>
      <c r="T638" s="148"/>
      <c r="AT638" s="143" t="s">
        <v>150</v>
      </c>
      <c r="AU638" s="143" t="s">
        <v>86</v>
      </c>
      <c r="AV638" s="12" t="s">
        <v>86</v>
      </c>
      <c r="AW638" s="12" t="s">
        <v>32</v>
      </c>
      <c r="AX638" s="12" t="s">
        <v>84</v>
      </c>
      <c r="AY638" s="143" t="s">
        <v>137</v>
      </c>
    </row>
    <row r="639" spans="2:65" s="1" customFormat="1" ht="24.2" customHeight="1">
      <c r="B639" s="32"/>
      <c r="C639" s="128" t="s">
        <v>1076</v>
      </c>
      <c r="D639" s="128" t="s">
        <v>140</v>
      </c>
      <c r="E639" s="129" t="s">
        <v>1077</v>
      </c>
      <c r="F639" s="130" t="s">
        <v>1078</v>
      </c>
      <c r="G639" s="131" t="s">
        <v>143</v>
      </c>
      <c r="H639" s="132">
        <v>97.715999999999994</v>
      </c>
      <c r="I639" s="133"/>
      <c r="J639" s="134">
        <f>ROUND(I639*H639,2)</f>
        <v>0</v>
      </c>
      <c r="K639" s="130" t="s">
        <v>144</v>
      </c>
      <c r="L639" s="32"/>
      <c r="M639" s="135" t="s">
        <v>1</v>
      </c>
      <c r="N639" s="136" t="s">
        <v>41</v>
      </c>
      <c r="P639" s="137">
        <f>O639*H639</f>
        <v>0</v>
      </c>
      <c r="Q639" s="137">
        <v>2.0000000000000001E-4</v>
      </c>
      <c r="R639" s="137">
        <f>Q639*H639</f>
        <v>1.95432E-2</v>
      </c>
      <c r="S639" s="137">
        <v>0</v>
      </c>
      <c r="T639" s="138">
        <f>S639*H639</f>
        <v>0</v>
      </c>
      <c r="AR639" s="139" t="s">
        <v>234</v>
      </c>
      <c r="AT639" s="139" t="s">
        <v>140</v>
      </c>
      <c r="AU639" s="139" t="s">
        <v>86</v>
      </c>
      <c r="AY639" s="17" t="s">
        <v>137</v>
      </c>
      <c r="BE639" s="140">
        <f>IF(N639="základní",J639,0)</f>
        <v>0</v>
      </c>
      <c r="BF639" s="140">
        <f>IF(N639="snížená",J639,0)</f>
        <v>0</v>
      </c>
      <c r="BG639" s="140">
        <f>IF(N639="zákl. přenesená",J639,0)</f>
        <v>0</v>
      </c>
      <c r="BH639" s="140">
        <f>IF(N639="sníž. přenesená",J639,0)</f>
        <v>0</v>
      </c>
      <c r="BI639" s="140">
        <f>IF(N639="nulová",J639,0)</f>
        <v>0</v>
      </c>
      <c r="BJ639" s="17" t="s">
        <v>84</v>
      </c>
      <c r="BK639" s="140">
        <f>ROUND(I639*H639,2)</f>
        <v>0</v>
      </c>
      <c r="BL639" s="17" t="s">
        <v>234</v>
      </c>
      <c r="BM639" s="139" t="s">
        <v>1079</v>
      </c>
    </row>
    <row r="640" spans="2:65" s="13" customFormat="1">
      <c r="B640" s="149"/>
      <c r="D640" s="142" t="s">
        <v>150</v>
      </c>
      <c r="E640" s="150" t="s">
        <v>1</v>
      </c>
      <c r="F640" s="151" t="s">
        <v>1080</v>
      </c>
      <c r="H640" s="150" t="s">
        <v>1</v>
      </c>
      <c r="I640" s="152"/>
      <c r="L640" s="149"/>
      <c r="M640" s="153"/>
      <c r="T640" s="154"/>
      <c r="AT640" s="150" t="s">
        <v>150</v>
      </c>
      <c r="AU640" s="150" t="s">
        <v>86</v>
      </c>
      <c r="AV640" s="13" t="s">
        <v>84</v>
      </c>
      <c r="AW640" s="13" t="s">
        <v>32</v>
      </c>
      <c r="AX640" s="13" t="s">
        <v>76</v>
      </c>
      <c r="AY640" s="150" t="s">
        <v>137</v>
      </c>
    </row>
    <row r="641" spans="2:65" s="12" customFormat="1">
      <c r="B641" s="141"/>
      <c r="D641" s="142" t="s">
        <v>150</v>
      </c>
      <c r="E641" s="143" t="s">
        <v>1</v>
      </c>
      <c r="F641" s="144" t="s">
        <v>1075</v>
      </c>
      <c r="H641" s="145">
        <v>71.53</v>
      </c>
      <c r="I641" s="146"/>
      <c r="L641" s="141"/>
      <c r="M641" s="147"/>
      <c r="T641" s="148"/>
      <c r="AT641" s="143" t="s">
        <v>150</v>
      </c>
      <c r="AU641" s="143" t="s">
        <v>86</v>
      </c>
      <c r="AV641" s="12" t="s">
        <v>86</v>
      </c>
      <c r="AW641" s="12" t="s">
        <v>32</v>
      </c>
      <c r="AX641" s="12" t="s">
        <v>76</v>
      </c>
      <c r="AY641" s="143" t="s">
        <v>137</v>
      </c>
    </row>
    <row r="642" spans="2:65" s="13" customFormat="1">
      <c r="B642" s="149"/>
      <c r="D642" s="142" t="s">
        <v>150</v>
      </c>
      <c r="E642" s="150" t="s">
        <v>1</v>
      </c>
      <c r="F642" s="151" t="s">
        <v>1081</v>
      </c>
      <c r="H642" s="150" t="s">
        <v>1</v>
      </c>
      <c r="I642" s="152"/>
      <c r="L642" s="149"/>
      <c r="M642" s="153"/>
      <c r="T642" s="154"/>
      <c r="AT642" s="150" t="s">
        <v>150</v>
      </c>
      <c r="AU642" s="150" t="s">
        <v>86</v>
      </c>
      <c r="AV642" s="13" t="s">
        <v>84</v>
      </c>
      <c r="AW642" s="13" t="s">
        <v>32</v>
      </c>
      <c r="AX642" s="13" t="s">
        <v>76</v>
      </c>
      <c r="AY642" s="150" t="s">
        <v>137</v>
      </c>
    </row>
    <row r="643" spans="2:65" s="12" customFormat="1">
      <c r="B643" s="141"/>
      <c r="D643" s="142" t="s">
        <v>150</v>
      </c>
      <c r="E643" s="143" t="s">
        <v>1</v>
      </c>
      <c r="F643" s="144" t="s">
        <v>319</v>
      </c>
      <c r="H643" s="145">
        <v>26.186</v>
      </c>
      <c r="I643" s="146"/>
      <c r="L643" s="141"/>
      <c r="M643" s="147"/>
      <c r="T643" s="148"/>
      <c r="AT643" s="143" t="s">
        <v>150</v>
      </c>
      <c r="AU643" s="143" t="s">
        <v>86</v>
      </c>
      <c r="AV643" s="12" t="s">
        <v>86</v>
      </c>
      <c r="AW643" s="12" t="s">
        <v>32</v>
      </c>
      <c r="AX643" s="12" t="s">
        <v>76</v>
      </c>
      <c r="AY643" s="143" t="s">
        <v>137</v>
      </c>
    </row>
    <row r="644" spans="2:65" s="14" customFormat="1">
      <c r="B644" s="165"/>
      <c r="D644" s="142" t="s">
        <v>150</v>
      </c>
      <c r="E644" s="166" t="s">
        <v>1</v>
      </c>
      <c r="F644" s="167" t="s">
        <v>178</v>
      </c>
      <c r="H644" s="168">
        <v>97.716000000000008</v>
      </c>
      <c r="I644" s="169"/>
      <c r="L644" s="165"/>
      <c r="M644" s="170"/>
      <c r="T644" s="171"/>
      <c r="AT644" s="166" t="s">
        <v>150</v>
      </c>
      <c r="AU644" s="166" t="s">
        <v>86</v>
      </c>
      <c r="AV644" s="14" t="s">
        <v>145</v>
      </c>
      <c r="AW644" s="14" t="s">
        <v>32</v>
      </c>
      <c r="AX644" s="14" t="s">
        <v>84</v>
      </c>
      <c r="AY644" s="166" t="s">
        <v>137</v>
      </c>
    </row>
    <row r="645" spans="2:65" s="1" customFormat="1" ht="33" customHeight="1">
      <c r="B645" s="32"/>
      <c r="C645" s="128" t="s">
        <v>1082</v>
      </c>
      <c r="D645" s="128" t="s">
        <v>140</v>
      </c>
      <c r="E645" s="129" t="s">
        <v>1083</v>
      </c>
      <c r="F645" s="130" t="s">
        <v>1084</v>
      </c>
      <c r="G645" s="131" t="s">
        <v>143</v>
      </c>
      <c r="H645" s="132">
        <v>97.715999999999994</v>
      </c>
      <c r="I645" s="133"/>
      <c r="J645" s="134">
        <f>ROUND(I645*H645,2)</f>
        <v>0</v>
      </c>
      <c r="K645" s="130" t="s">
        <v>144</v>
      </c>
      <c r="L645" s="32"/>
      <c r="M645" s="135" t="s">
        <v>1</v>
      </c>
      <c r="N645" s="136" t="s">
        <v>41</v>
      </c>
      <c r="P645" s="137">
        <f>O645*H645</f>
        <v>0</v>
      </c>
      <c r="Q645" s="137">
        <v>2.5999999999999998E-4</v>
      </c>
      <c r="R645" s="137">
        <f>Q645*H645</f>
        <v>2.5406159999999997E-2</v>
      </c>
      <c r="S645" s="137">
        <v>0</v>
      </c>
      <c r="T645" s="138">
        <f>S645*H645</f>
        <v>0</v>
      </c>
      <c r="AR645" s="139" t="s">
        <v>234</v>
      </c>
      <c r="AT645" s="139" t="s">
        <v>140</v>
      </c>
      <c r="AU645" s="139" t="s">
        <v>86</v>
      </c>
      <c r="AY645" s="17" t="s">
        <v>137</v>
      </c>
      <c r="BE645" s="140">
        <f>IF(N645="základní",J645,0)</f>
        <v>0</v>
      </c>
      <c r="BF645" s="140">
        <f>IF(N645="snížená",J645,0)</f>
        <v>0</v>
      </c>
      <c r="BG645" s="140">
        <f>IF(N645="zákl. přenesená",J645,0)</f>
        <v>0</v>
      </c>
      <c r="BH645" s="140">
        <f>IF(N645="sníž. přenesená",J645,0)</f>
        <v>0</v>
      </c>
      <c r="BI645" s="140">
        <f>IF(N645="nulová",J645,0)</f>
        <v>0</v>
      </c>
      <c r="BJ645" s="17" t="s">
        <v>84</v>
      </c>
      <c r="BK645" s="140">
        <f>ROUND(I645*H645,2)</f>
        <v>0</v>
      </c>
      <c r="BL645" s="17" t="s">
        <v>234</v>
      </c>
      <c r="BM645" s="139" t="s">
        <v>1085</v>
      </c>
    </row>
    <row r="646" spans="2:65" s="13" customFormat="1">
      <c r="B646" s="149"/>
      <c r="D646" s="142" t="s">
        <v>150</v>
      </c>
      <c r="E646" s="150" t="s">
        <v>1</v>
      </c>
      <c r="F646" s="151" t="s">
        <v>1080</v>
      </c>
      <c r="H646" s="150" t="s">
        <v>1</v>
      </c>
      <c r="I646" s="152"/>
      <c r="L646" s="149"/>
      <c r="M646" s="153"/>
      <c r="T646" s="154"/>
      <c r="AT646" s="150" t="s">
        <v>150</v>
      </c>
      <c r="AU646" s="150" t="s">
        <v>86</v>
      </c>
      <c r="AV646" s="13" t="s">
        <v>84</v>
      </c>
      <c r="AW646" s="13" t="s">
        <v>32</v>
      </c>
      <c r="AX646" s="13" t="s">
        <v>76</v>
      </c>
      <c r="AY646" s="150" t="s">
        <v>137</v>
      </c>
    </row>
    <row r="647" spans="2:65" s="12" customFormat="1">
      <c r="B647" s="141"/>
      <c r="D647" s="142" t="s">
        <v>150</v>
      </c>
      <c r="E647" s="143" t="s">
        <v>1</v>
      </c>
      <c r="F647" s="144" t="s">
        <v>1075</v>
      </c>
      <c r="H647" s="145">
        <v>71.53</v>
      </c>
      <c r="I647" s="146"/>
      <c r="L647" s="141"/>
      <c r="M647" s="147"/>
      <c r="T647" s="148"/>
      <c r="AT647" s="143" t="s">
        <v>150</v>
      </c>
      <c r="AU647" s="143" t="s">
        <v>86</v>
      </c>
      <c r="AV647" s="12" t="s">
        <v>86</v>
      </c>
      <c r="AW647" s="12" t="s">
        <v>32</v>
      </c>
      <c r="AX647" s="12" t="s">
        <v>76</v>
      </c>
      <c r="AY647" s="143" t="s">
        <v>137</v>
      </c>
    </row>
    <row r="648" spans="2:65" s="13" customFormat="1">
      <c r="B648" s="149"/>
      <c r="D648" s="142" t="s">
        <v>150</v>
      </c>
      <c r="E648" s="150" t="s">
        <v>1</v>
      </c>
      <c r="F648" s="151" t="s">
        <v>1081</v>
      </c>
      <c r="H648" s="150" t="s">
        <v>1</v>
      </c>
      <c r="I648" s="152"/>
      <c r="L648" s="149"/>
      <c r="M648" s="153"/>
      <c r="T648" s="154"/>
      <c r="AT648" s="150" t="s">
        <v>150</v>
      </c>
      <c r="AU648" s="150" t="s">
        <v>86</v>
      </c>
      <c r="AV648" s="13" t="s">
        <v>84</v>
      </c>
      <c r="AW648" s="13" t="s">
        <v>32</v>
      </c>
      <c r="AX648" s="13" t="s">
        <v>76</v>
      </c>
      <c r="AY648" s="150" t="s">
        <v>137</v>
      </c>
    </row>
    <row r="649" spans="2:65" s="12" customFormat="1">
      <c r="B649" s="141"/>
      <c r="D649" s="142" t="s">
        <v>150</v>
      </c>
      <c r="E649" s="143" t="s">
        <v>1</v>
      </c>
      <c r="F649" s="144" t="s">
        <v>319</v>
      </c>
      <c r="H649" s="145">
        <v>26.186</v>
      </c>
      <c r="I649" s="146"/>
      <c r="L649" s="141"/>
      <c r="M649" s="147"/>
      <c r="T649" s="148"/>
      <c r="AT649" s="143" t="s">
        <v>150</v>
      </c>
      <c r="AU649" s="143" t="s">
        <v>86</v>
      </c>
      <c r="AV649" s="12" t="s">
        <v>86</v>
      </c>
      <c r="AW649" s="12" t="s">
        <v>32</v>
      </c>
      <c r="AX649" s="12" t="s">
        <v>76</v>
      </c>
      <c r="AY649" s="143" t="s">
        <v>137</v>
      </c>
    </row>
    <row r="650" spans="2:65" s="14" customFormat="1">
      <c r="B650" s="165"/>
      <c r="D650" s="142" t="s">
        <v>150</v>
      </c>
      <c r="E650" s="166" t="s">
        <v>1</v>
      </c>
      <c r="F650" s="167" t="s">
        <v>178</v>
      </c>
      <c r="H650" s="168">
        <v>97.716000000000008</v>
      </c>
      <c r="I650" s="169"/>
      <c r="L650" s="165"/>
      <c r="M650" s="170"/>
      <c r="T650" s="171"/>
      <c r="AT650" s="166" t="s">
        <v>150</v>
      </c>
      <c r="AU650" s="166" t="s">
        <v>86</v>
      </c>
      <c r="AV650" s="14" t="s">
        <v>145</v>
      </c>
      <c r="AW650" s="14" t="s">
        <v>32</v>
      </c>
      <c r="AX650" s="14" t="s">
        <v>84</v>
      </c>
      <c r="AY650" s="166" t="s">
        <v>137</v>
      </c>
    </row>
    <row r="651" spans="2:65" s="11" customFormat="1" ht="25.9" customHeight="1">
      <c r="B651" s="116"/>
      <c r="D651" s="117" t="s">
        <v>75</v>
      </c>
      <c r="E651" s="118" t="s">
        <v>1086</v>
      </c>
      <c r="F651" s="118" t="s">
        <v>1087</v>
      </c>
      <c r="I651" s="119"/>
      <c r="J651" s="120">
        <f>BK651</f>
        <v>0</v>
      </c>
      <c r="L651" s="116"/>
      <c r="M651" s="121"/>
      <c r="P651" s="122">
        <f>P652+P655+P658</f>
        <v>0</v>
      </c>
      <c r="R651" s="122">
        <f>R652+R655+R658</f>
        <v>0</v>
      </c>
      <c r="T651" s="123">
        <f>T652+T655+T658</f>
        <v>0</v>
      </c>
      <c r="AR651" s="117" t="s">
        <v>164</v>
      </c>
      <c r="AT651" s="124" t="s">
        <v>75</v>
      </c>
      <c r="AU651" s="124" t="s">
        <v>76</v>
      </c>
      <c r="AY651" s="117" t="s">
        <v>137</v>
      </c>
      <c r="BK651" s="125">
        <f>BK652+BK655+BK658</f>
        <v>0</v>
      </c>
    </row>
    <row r="652" spans="2:65" s="11" customFormat="1" ht="22.9" customHeight="1">
      <c r="B652" s="116"/>
      <c r="D652" s="117" t="s">
        <v>75</v>
      </c>
      <c r="E652" s="126" t="s">
        <v>1088</v>
      </c>
      <c r="F652" s="126" t="s">
        <v>1089</v>
      </c>
      <c r="I652" s="119"/>
      <c r="J652" s="127">
        <f>BK652</f>
        <v>0</v>
      </c>
      <c r="L652" s="116"/>
      <c r="M652" s="121"/>
      <c r="P652" s="122">
        <f>SUM(P653:P654)</f>
        <v>0</v>
      </c>
      <c r="R652" s="122">
        <f>SUM(R653:R654)</f>
        <v>0</v>
      </c>
      <c r="T652" s="123">
        <f>SUM(T653:T654)</f>
        <v>0</v>
      </c>
      <c r="AR652" s="117" t="s">
        <v>164</v>
      </c>
      <c r="AT652" s="124" t="s">
        <v>75</v>
      </c>
      <c r="AU652" s="124" t="s">
        <v>84</v>
      </c>
      <c r="AY652" s="117" t="s">
        <v>137</v>
      </c>
      <c r="BK652" s="125">
        <f>SUM(BK653:BK654)</f>
        <v>0</v>
      </c>
    </row>
    <row r="653" spans="2:65" s="1" customFormat="1" ht="16.5" customHeight="1">
      <c r="B653" s="32"/>
      <c r="C653" s="128" t="s">
        <v>1090</v>
      </c>
      <c r="D653" s="128" t="s">
        <v>140</v>
      </c>
      <c r="E653" s="129" t="s">
        <v>1091</v>
      </c>
      <c r="F653" s="130" t="s">
        <v>1092</v>
      </c>
      <c r="G653" s="131" t="s">
        <v>494</v>
      </c>
      <c r="H653" s="132">
        <v>1</v>
      </c>
      <c r="I653" s="133"/>
      <c r="J653" s="134">
        <f>ROUND(I653*H653,2)</f>
        <v>0</v>
      </c>
      <c r="K653" s="130" t="s">
        <v>144</v>
      </c>
      <c r="L653" s="32"/>
      <c r="M653" s="135" t="s">
        <v>1</v>
      </c>
      <c r="N653" s="136" t="s">
        <v>41</v>
      </c>
      <c r="P653" s="137">
        <f>O653*H653</f>
        <v>0</v>
      </c>
      <c r="Q653" s="137">
        <v>0</v>
      </c>
      <c r="R653" s="137">
        <f>Q653*H653</f>
        <v>0</v>
      </c>
      <c r="S653" s="137">
        <v>0</v>
      </c>
      <c r="T653" s="138">
        <f>S653*H653</f>
        <v>0</v>
      </c>
      <c r="AR653" s="139" t="s">
        <v>1093</v>
      </c>
      <c r="AT653" s="139" t="s">
        <v>140</v>
      </c>
      <c r="AU653" s="139" t="s">
        <v>86</v>
      </c>
      <c r="AY653" s="17" t="s">
        <v>137</v>
      </c>
      <c r="BE653" s="140">
        <f>IF(N653="základní",J653,0)</f>
        <v>0</v>
      </c>
      <c r="BF653" s="140">
        <f>IF(N653="snížená",J653,0)</f>
        <v>0</v>
      </c>
      <c r="BG653" s="140">
        <f>IF(N653="zákl. přenesená",J653,0)</f>
        <v>0</v>
      </c>
      <c r="BH653" s="140">
        <f>IF(N653="sníž. přenesená",J653,0)</f>
        <v>0</v>
      </c>
      <c r="BI653" s="140">
        <f>IF(N653="nulová",J653,0)</f>
        <v>0</v>
      </c>
      <c r="BJ653" s="17" t="s">
        <v>84</v>
      </c>
      <c r="BK653" s="140">
        <f>ROUND(I653*H653,2)</f>
        <v>0</v>
      </c>
      <c r="BL653" s="17" t="s">
        <v>1093</v>
      </c>
      <c r="BM653" s="139" t="s">
        <v>1094</v>
      </c>
    </row>
    <row r="654" spans="2:65" s="1" customFormat="1" ht="16.5" customHeight="1">
      <c r="B654" s="32"/>
      <c r="C654" s="128" t="s">
        <v>1095</v>
      </c>
      <c r="D654" s="128" t="s">
        <v>140</v>
      </c>
      <c r="E654" s="129" t="s">
        <v>1096</v>
      </c>
      <c r="F654" s="130" t="s">
        <v>1097</v>
      </c>
      <c r="G654" s="131" t="s">
        <v>494</v>
      </c>
      <c r="H654" s="132">
        <v>1</v>
      </c>
      <c r="I654" s="133"/>
      <c r="J654" s="134">
        <f>ROUND(I654*H654,2)</f>
        <v>0</v>
      </c>
      <c r="K654" s="130" t="s">
        <v>144</v>
      </c>
      <c r="L654" s="32"/>
      <c r="M654" s="135" t="s">
        <v>1</v>
      </c>
      <c r="N654" s="136" t="s">
        <v>41</v>
      </c>
      <c r="P654" s="137">
        <f>O654*H654</f>
        <v>0</v>
      </c>
      <c r="Q654" s="137">
        <v>0</v>
      </c>
      <c r="R654" s="137">
        <f>Q654*H654</f>
        <v>0</v>
      </c>
      <c r="S654" s="137">
        <v>0</v>
      </c>
      <c r="T654" s="138">
        <f>S654*H654</f>
        <v>0</v>
      </c>
      <c r="AR654" s="139" t="s">
        <v>1093</v>
      </c>
      <c r="AT654" s="139" t="s">
        <v>140</v>
      </c>
      <c r="AU654" s="139" t="s">
        <v>86</v>
      </c>
      <c r="AY654" s="17" t="s">
        <v>137</v>
      </c>
      <c r="BE654" s="140">
        <f>IF(N654="základní",J654,0)</f>
        <v>0</v>
      </c>
      <c r="BF654" s="140">
        <f>IF(N654="snížená",J654,0)</f>
        <v>0</v>
      </c>
      <c r="BG654" s="140">
        <f>IF(N654="zákl. přenesená",J654,0)</f>
        <v>0</v>
      </c>
      <c r="BH654" s="140">
        <f>IF(N654="sníž. přenesená",J654,0)</f>
        <v>0</v>
      </c>
      <c r="BI654" s="140">
        <f>IF(N654="nulová",J654,0)</f>
        <v>0</v>
      </c>
      <c r="BJ654" s="17" t="s">
        <v>84</v>
      </c>
      <c r="BK654" s="140">
        <f>ROUND(I654*H654,2)</f>
        <v>0</v>
      </c>
      <c r="BL654" s="17" t="s">
        <v>1093</v>
      </c>
      <c r="BM654" s="139" t="s">
        <v>1098</v>
      </c>
    </row>
    <row r="655" spans="2:65" s="11" customFormat="1" ht="22.9" customHeight="1">
      <c r="B655" s="116"/>
      <c r="D655" s="117" t="s">
        <v>75</v>
      </c>
      <c r="E655" s="126" t="s">
        <v>1099</v>
      </c>
      <c r="F655" s="126" t="s">
        <v>1100</v>
      </c>
      <c r="I655" s="119"/>
      <c r="J655" s="127">
        <f>BK655</f>
        <v>0</v>
      </c>
      <c r="L655" s="116"/>
      <c r="M655" s="121"/>
      <c r="P655" s="122">
        <f>SUM(P656:P657)</f>
        <v>0</v>
      </c>
      <c r="R655" s="122">
        <f>SUM(R656:R657)</f>
        <v>0</v>
      </c>
      <c r="T655" s="123">
        <f>SUM(T656:T657)</f>
        <v>0</v>
      </c>
      <c r="AR655" s="117" t="s">
        <v>164</v>
      </c>
      <c r="AT655" s="124" t="s">
        <v>75</v>
      </c>
      <c r="AU655" s="124" t="s">
        <v>84</v>
      </c>
      <c r="AY655" s="117" t="s">
        <v>137</v>
      </c>
      <c r="BK655" s="125">
        <f>SUM(BK656:BK657)</f>
        <v>0</v>
      </c>
    </row>
    <row r="656" spans="2:65" s="1" customFormat="1" ht="16.5" customHeight="1">
      <c r="B656" s="32"/>
      <c r="C656" s="128" t="s">
        <v>1101</v>
      </c>
      <c r="D656" s="128" t="s">
        <v>140</v>
      </c>
      <c r="E656" s="129" t="s">
        <v>1102</v>
      </c>
      <c r="F656" s="130" t="s">
        <v>1103</v>
      </c>
      <c r="G656" s="131" t="s">
        <v>494</v>
      </c>
      <c r="H656" s="132">
        <v>1</v>
      </c>
      <c r="I656" s="133"/>
      <c r="J656" s="134">
        <f>ROUND(I656*H656,2)</f>
        <v>0</v>
      </c>
      <c r="K656" s="130" t="s">
        <v>144</v>
      </c>
      <c r="L656" s="32"/>
      <c r="M656" s="135" t="s">
        <v>1</v>
      </c>
      <c r="N656" s="136" t="s">
        <v>41</v>
      </c>
      <c r="P656" s="137">
        <f>O656*H656</f>
        <v>0</v>
      </c>
      <c r="Q656" s="137">
        <v>0</v>
      </c>
      <c r="R656" s="137">
        <f>Q656*H656</f>
        <v>0</v>
      </c>
      <c r="S656" s="137">
        <v>0</v>
      </c>
      <c r="T656" s="138">
        <f>S656*H656</f>
        <v>0</v>
      </c>
      <c r="AR656" s="139" t="s">
        <v>1093</v>
      </c>
      <c r="AT656" s="139" t="s">
        <v>140</v>
      </c>
      <c r="AU656" s="139" t="s">
        <v>86</v>
      </c>
      <c r="AY656" s="17" t="s">
        <v>137</v>
      </c>
      <c r="BE656" s="140">
        <f>IF(N656="základní",J656,0)</f>
        <v>0</v>
      </c>
      <c r="BF656" s="140">
        <f>IF(N656="snížená",J656,0)</f>
        <v>0</v>
      </c>
      <c r="BG656" s="140">
        <f>IF(N656="zákl. přenesená",J656,0)</f>
        <v>0</v>
      </c>
      <c r="BH656" s="140">
        <f>IF(N656="sníž. přenesená",J656,0)</f>
        <v>0</v>
      </c>
      <c r="BI656" s="140">
        <f>IF(N656="nulová",J656,0)</f>
        <v>0</v>
      </c>
      <c r="BJ656" s="17" t="s">
        <v>84</v>
      </c>
      <c r="BK656" s="140">
        <f>ROUND(I656*H656,2)</f>
        <v>0</v>
      </c>
      <c r="BL656" s="17" t="s">
        <v>1093</v>
      </c>
      <c r="BM656" s="139" t="s">
        <v>1104</v>
      </c>
    </row>
    <row r="657" spans="2:65" s="1" customFormat="1" ht="16.5" customHeight="1">
      <c r="B657" s="32"/>
      <c r="C657" s="128" t="s">
        <v>1105</v>
      </c>
      <c r="D657" s="128" t="s">
        <v>140</v>
      </c>
      <c r="E657" s="129" t="s">
        <v>1106</v>
      </c>
      <c r="F657" s="130" t="s">
        <v>1100</v>
      </c>
      <c r="G657" s="131" t="s">
        <v>494</v>
      </c>
      <c r="H657" s="132">
        <v>1</v>
      </c>
      <c r="I657" s="133"/>
      <c r="J657" s="134">
        <f>ROUND(I657*H657,2)</f>
        <v>0</v>
      </c>
      <c r="K657" s="130" t="s">
        <v>144</v>
      </c>
      <c r="L657" s="32"/>
      <c r="M657" s="135" t="s">
        <v>1</v>
      </c>
      <c r="N657" s="136" t="s">
        <v>41</v>
      </c>
      <c r="P657" s="137">
        <f>O657*H657</f>
        <v>0</v>
      </c>
      <c r="Q657" s="137">
        <v>0</v>
      </c>
      <c r="R657" s="137">
        <f>Q657*H657</f>
        <v>0</v>
      </c>
      <c r="S657" s="137">
        <v>0</v>
      </c>
      <c r="T657" s="138">
        <f>S657*H657</f>
        <v>0</v>
      </c>
      <c r="AR657" s="139" t="s">
        <v>1093</v>
      </c>
      <c r="AT657" s="139" t="s">
        <v>140</v>
      </c>
      <c r="AU657" s="139" t="s">
        <v>86</v>
      </c>
      <c r="AY657" s="17" t="s">
        <v>137</v>
      </c>
      <c r="BE657" s="140">
        <f>IF(N657="základní",J657,0)</f>
        <v>0</v>
      </c>
      <c r="BF657" s="140">
        <f>IF(N657="snížená",J657,0)</f>
        <v>0</v>
      </c>
      <c r="BG657" s="140">
        <f>IF(N657="zákl. přenesená",J657,0)</f>
        <v>0</v>
      </c>
      <c r="BH657" s="140">
        <f>IF(N657="sníž. přenesená",J657,0)</f>
        <v>0</v>
      </c>
      <c r="BI657" s="140">
        <f>IF(N657="nulová",J657,0)</f>
        <v>0</v>
      </c>
      <c r="BJ657" s="17" t="s">
        <v>84</v>
      </c>
      <c r="BK657" s="140">
        <f>ROUND(I657*H657,2)</f>
        <v>0</v>
      </c>
      <c r="BL657" s="17" t="s">
        <v>1093</v>
      </c>
      <c r="BM657" s="139" t="s">
        <v>1107</v>
      </c>
    </row>
    <row r="658" spans="2:65" s="11" customFormat="1" ht="22.9" customHeight="1">
      <c r="B658" s="116"/>
      <c r="D658" s="117" t="s">
        <v>75</v>
      </c>
      <c r="E658" s="126" t="s">
        <v>1108</v>
      </c>
      <c r="F658" s="126" t="s">
        <v>1109</v>
      </c>
      <c r="I658" s="119"/>
      <c r="J658" s="127">
        <f>BK658</f>
        <v>0</v>
      </c>
      <c r="L658" s="116"/>
      <c r="M658" s="121"/>
      <c r="P658" s="122">
        <f>P659</f>
        <v>0</v>
      </c>
      <c r="R658" s="122">
        <f>R659</f>
        <v>0</v>
      </c>
      <c r="T658" s="123">
        <f>T659</f>
        <v>0</v>
      </c>
      <c r="AR658" s="117" t="s">
        <v>164</v>
      </c>
      <c r="AT658" s="124" t="s">
        <v>75</v>
      </c>
      <c r="AU658" s="124" t="s">
        <v>84</v>
      </c>
      <c r="AY658" s="117" t="s">
        <v>137</v>
      </c>
      <c r="BK658" s="125">
        <f>BK659</f>
        <v>0</v>
      </c>
    </row>
    <row r="659" spans="2:65" s="1" customFormat="1" ht="16.5" customHeight="1">
      <c r="B659" s="32"/>
      <c r="C659" s="128" t="s">
        <v>1110</v>
      </c>
      <c r="D659" s="128" t="s">
        <v>140</v>
      </c>
      <c r="E659" s="129" t="s">
        <v>1111</v>
      </c>
      <c r="F659" s="130" t="s">
        <v>1112</v>
      </c>
      <c r="G659" s="131" t="s">
        <v>494</v>
      </c>
      <c r="H659" s="132">
        <v>1</v>
      </c>
      <c r="I659" s="133"/>
      <c r="J659" s="134">
        <f>ROUND(I659*H659,2)</f>
        <v>0</v>
      </c>
      <c r="K659" s="130" t="s">
        <v>144</v>
      </c>
      <c r="L659" s="32"/>
      <c r="M659" s="180" t="s">
        <v>1</v>
      </c>
      <c r="N659" s="181" t="s">
        <v>41</v>
      </c>
      <c r="O659" s="182"/>
      <c r="P659" s="183">
        <f>O659*H659</f>
        <v>0</v>
      </c>
      <c r="Q659" s="183">
        <v>0</v>
      </c>
      <c r="R659" s="183">
        <f>Q659*H659</f>
        <v>0</v>
      </c>
      <c r="S659" s="183">
        <v>0</v>
      </c>
      <c r="T659" s="184">
        <f>S659*H659</f>
        <v>0</v>
      </c>
      <c r="AR659" s="139" t="s">
        <v>1093</v>
      </c>
      <c r="AT659" s="139" t="s">
        <v>140</v>
      </c>
      <c r="AU659" s="139" t="s">
        <v>86</v>
      </c>
      <c r="AY659" s="17" t="s">
        <v>137</v>
      </c>
      <c r="BE659" s="140">
        <f>IF(N659="základní",J659,0)</f>
        <v>0</v>
      </c>
      <c r="BF659" s="140">
        <f>IF(N659="snížená",J659,0)</f>
        <v>0</v>
      </c>
      <c r="BG659" s="140">
        <f>IF(N659="zákl. přenesená",J659,0)</f>
        <v>0</v>
      </c>
      <c r="BH659" s="140">
        <f>IF(N659="sníž. přenesená",J659,0)</f>
        <v>0</v>
      </c>
      <c r="BI659" s="140">
        <f>IF(N659="nulová",J659,0)</f>
        <v>0</v>
      </c>
      <c r="BJ659" s="17" t="s">
        <v>84</v>
      </c>
      <c r="BK659" s="140">
        <f>ROUND(I659*H659,2)</f>
        <v>0</v>
      </c>
      <c r="BL659" s="17" t="s">
        <v>1093</v>
      </c>
      <c r="BM659" s="139" t="s">
        <v>1113</v>
      </c>
    </row>
    <row r="660" spans="2:65" s="1" customFormat="1" ht="6.95" customHeight="1">
      <c r="B660" s="44"/>
      <c r="C660" s="45"/>
      <c r="D660" s="45"/>
      <c r="E660" s="45"/>
      <c r="F660" s="45"/>
      <c r="G660" s="45"/>
      <c r="H660" s="45"/>
      <c r="I660" s="45"/>
      <c r="J660" s="45"/>
      <c r="K660" s="45"/>
      <c r="L660" s="32"/>
    </row>
  </sheetData>
  <sheetProtection algorithmName="SHA-512" hashValue="gH2UCNqaR16xirB3afxNOa3h+4AZZun6nIQHxeobxBsn/c69dQOJo3IEhZyi25DDF8nvl+lbw9HYqvNoQv+YxQ==" saltValue="MP5QO3kItTSrkOdVibZfl5aeTUAmnnDV7DcJtS0zwtW6Mj3HlMPeR7P06DGM9unhJaE5dQbJf+El4jIMvf9AUg==" spinCount="100000" sheet="1" objects="1" scenarios="1" formatColumns="0" formatRows="0" autoFilter="0"/>
  <autoFilter ref="C142:K659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SO 01 - Stavební část</vt:lpstr>
      <vt:lpstr>'Rekapitulace stavby'!Názvy_tisku</vt:lpstr>
      <vt:lpstr>'SO 01 - Stavební část'!Názvy_tisku</vt:lpstr>
      <vt:lpstr>'Rekapitulace stavby'!Oblast_tisku</vt:lpstr>
      <vt:lpstr>'SO 01 - Stavební část'!Oblast_tisku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</dc:creator>
  <cp:lastModifiedBy>Rackovi</cp:lastModifiedBy>
  <dcterms:created xsi:type="dcterms:W3CDTF">2023-03-12T14:27:19Z</dcterms:created>
  <dcterms:modified xsi:type="dcterms:W3CDTF">2023-11-07T12:46:32Z</dcterms:modified>
</cp:coreProperties>
</file>